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laamseoverheid-my.sharepoint.com/personal/andrzej_perz_vlaanderen_be/Documents/Documents/Excel-apps-ontwikkeling/Test/"/>
    </mc:Choice>
  </mc:AlternateContent>
  <xr:revisionPtr revIDLastSave="64" documentId="8_{5A4F5140-F96C-41D0-9121-810EAA933087}" xr6:coauthVersionLast="47" xr6:coauthVersionMax="47" xr10:uidLastSave="{8B3A1071-2D64-4B69-99FC-ED207ACDAC25}"/>
  <workbookProtection workbookAlgorithmName="SHA-512" workbookHashValue="jB9bZt8Hz9mEPo3Eg2KKNa2tv3KabP6Y81Ov3E6ip7um9yWfc9WEzrvFTPmdXG/w0g7n9oB+NW4yk38o7b1UMg==" workbookSaltValue="wxtYA+GPLXfzGjHp65pgqg==" workbookSpinCount="100000" lockStructure="1"/>
  <bookViews>
    <workbookView xWindow="-120" yWindow="-120" windowWidth="29040" windowHeight="15720" tabRatio="682" xr2:uid="{60CBF3CA-1878-49D0-9FC5-BD45C5885210}"/>
  </bookViews>
  <sheets>
    <sheet name="Vooraf" sheetId="68" r:id="rId1"/>
    <sheet name="Begroting" sheetId="59" r:id="rId2"/>
    <sheet name="Toelichting begroting" sheetId="73" r:id="rId3"/>
    <sheet name="Samenvatting" sheetId="65" r:id="rId4"/>
    <sheet name="Controleblad" sheetId="11" state="hidden" r:id="rId5"/>
  </sheets>
  <definedNames>
    <definedName name="_xlnm._FilterDatabase" localSheetId="1" hidden="1">Begroting!$A$4:$CQ$90</definedName>
    <definedName name="_xlnm._FilterDatabase" localSheetId="2" hidden="1">'Toelichting begroting'!$A$4:$AI$90</definedName>
    <definedName name="_xlnm.Print_Area" localSheetId="1">Begroting!$A$2:$BV$94</definedName>
    <definedName name="_xlnm.Print_Area" localSheetId="4">Controleblad!$A$1:$K$3</definedName>
    <definedName name="_xlnm.Print_Area" localSheetId="2">'Toelichting begroting'!$A$3:$Y$90</definedName>
    <definedName name="_xlnm.Print_Area" localSheetId="0">Vooraf!$A$1:$M$46</definedName>
    <definedName name="Datum_beleidsperiode">YEAR(Controleblad!$D$9)&amp;"–"&amp;YEAR(Controleblad!$D$10)</definedName>
    <definedName name="Datum_beleidsperiode_begin">Controleblad!$D$9</definedName>
    <definedName name="Datum_beleidsperiode_einde">Controleblad!$D$10</definedName>
    <definedName name="Datum_deadline">Controleblad!$D$14</definedName>
    <definedName name="Datum_vervaldatum">Controleblad!$D$15</definedName>
    <definedName name="Datum_werkingsjaar">Controleblad!$D$11</definedName>
    <definedName name="Datum_werkingsjaar_begin">DATE(Datum_werkingsjaar, 1, 1)</definedName>
    <definedName name="Datum_werkingsjaar_einde">DATE(Datum_werkingsjaar, 12, 31)</definedName>
    <definedName name="Fout_ARP">"Geen andere rechtspersoon aangeduid. Wis gegevens in ARP kolom of vul een andere rechtspersoon in op voorblad"</definedName>
    <definedName name="Fout_blad">"Fouten in het blad"</definedName>
    <definedName name="Fout_datum">"Vul de datum in het correcte formaat in: DD/MM/JJJJ.  "</definedName>
    <definedName name="Fout_geen_gegevens">"Vereiste gegevens ontbreken"</definedName>
    <definedName name="Fout_geen_getal">"Dit is geen getal. Vul een bedrag in.  "</definedName>
    <definedName name="Fout_geen_getal_spreiding">"Gebruik enkel cijfers en een komma.  "</definedName>
    <definedName name="Fout_met_rij_enkel">"Fout: controleer rij "</definedName>
    <definedName name="Fout_met_rij_meer">" fouten: controleer rijen "</definedName>
    <definedName name="Fout_motivering">"| Vul je motivering in."</definedName>
    <definedName name="Fout_negatief">"Dit bedrag mag niet negatief zijn.  "</definedName>
    <definedName name="Fout_negatief_spreiding">"Getallen mogen niet negatief zijn.  "</definedName>
    <definedName name="Fout_onvolledig">"Vervolledig:"</definedName>
    <definedName name="Fout_percentage">"| Het getal moet tussen 0 en 100 liggen."</definedName>
    <definedName name="Fout_positief">"Dit bedrag moet negatief zijn.  "</definedName>
    <definedName name="Fout_punt">"Gebruik geen punt. Zet decimalen na een komma.  "</definedName>
    <definedName name="Fout_redundant" localSheetId="2">" bevat onnodige of foutieve informatie. Laat dit veld leeg.  "</definedName>
    <definedName name="Fout_redundant">" bevat onnodige of foutieve informatie. Laat dit veld leeg of wijzig je invoer in relevante voorgaande velden.  "</definedName>
    <definedName name="Fout_som">"Controleer de som. Berekend bedrag: "</definedName>
    <definedName name="Fout_verplicht_veld">"| Dit veld is verplicht."</definedName>
    <definedName name="Fout_zonder_rij_enkel">"1 fout gevonden – controleer het blad."</definedName>
    <definedName name="Fout_zonder_rij_meer">" fouten gevonden – controleer het blad."</definedName>
    <definedName name="Info_lege_velden">"Vul minstens één van onderliggende rekeningen in.  "</definedName>
    <definedName name="Project_type">Begroting!$M$2</definedName>
    <definedName name="Project_type_grootschalig">"grootschalig project"</definedName>
    <definedName name="Project_type_kleinschalig">"kleinschalig project"</definedName>
    <definedName name="Sjabloon_fase">Controleblad!$D$13</definedName>
    <definedName name="Sjabloon_status">Controleblad!$D$16</definedName>
    <definedName name="Sjabloon_subsidiesoort">Controleblad!$D$12</definedName>
    <definedName name="Sjabloonversie">Controleblad!$D$2</definedName>
    <definedName name="Structuur_werking">Structuur_werking_dubbel</definedName>
    <definedName name="Structuur_werking_dubbel">"Regierol + actorrol"</definedName>
    <definedName name="Structuur_werking_enkel">"Enkel"</definedName>
    <definedName name="Titel">Vooraf!$C$4</definedName>
    <definedName name="Waarschuwing_1">"Fout in rij "</definedName>
    <definedName name="Waarschuwing_2">" kan invloed hebben op de berekening.  "</definedName>
    <definedName name="Waarschuwing_afwijking">"Het begrote bedrag voor 2020 wijkt meer dan 25% af van het bedrag uit 2019. Motiveer op het blad 'Motivering'.  "</definedName>
    <definedName name="Waarschuwing_legacy">"Fout in één of meerdere onderliggende rekeningen kan invloed hebben op de berekening.  "</definedName>
    <definedName name="Waarschuwing_toelichting">"Geef een toelichting op blad 'Toelichting resultaat'.  "</definedName>
    <definedName name="Watermark_aanmaning" localSheetId="2">"De deadline voor de indiening van dit sjabloon van "&amp;TEXT([0]!Datum_deadline, "d mmmm jjjj")&amp;" is gepasseerd. Indien je een uitstel hebt gevraagd, volg dan individuele afspraken met DCJM."</definedName>
    <definedName name="Watermark_aanmaning">"De deadline voor de indiening van dit sjabloon van "&amp;TEXT(Datum_deadline, "d mmmm jjjj")&amp;" is gepasseerd. Indien je een uitstel hebt gevraagd, volg dan individuele afspraken met DCJM."</definedName>
    <definedName name="Watermark_test" localSheetId="2">"Dit sjabloon dient enkel voor testdoeleinden. De definitieve versie kan hiervan afwijken. Niet gebruiken bij de echte "&amp;LOWER([0]!Sjabloon_fase)&amp;"!"</definedName>
    <definedName name="Watermark_test">"Dit sjabloon dient enkel voor testdoeleinden. De definitieve versie kan hiervan afwijken. Niet gebruiken bij de echte "&amp;LOWER(Sjabloon_fase)&amp;"!"</definedName>
    <definedName name="Watermark_vervallen" localSheetId="2">"Dit sjabloon is vervallen op "&amp;TEXT([0]!Datum_vervaldatum, "d mmmm jjjj")&amp;". Bezoek vlaanderen.be/cjm/nl/subsidiewijzer om actuele subsidiedocumenten op te zoeken."</definedName>
    <definedName name="Watermark_vervallen">"Dit sjabloon is vervallen op "&amp;TEXT(Datum_vervaldatum, "d mmmm jjjj")&amp;". Bezoek vlaanderen.be/cjm/nl/subsidiewijzer om actuele subsidiedocumenten op te zoeken."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24" i="59" l="1"/>
  <c r="AS24" i="59" s="1"/>
  <c r="BA24" i="59"/>
  <c r="BB24" i="59"/>
  <c r="BD24" i="59"/>
  <c r="BE24" i="59"/>
  <c r="BI24" i="59"/>
  <c r="BL24" i="59"/>
  <c r="AR25" i="59"/>
  <c r="BA25" i="59"/>
  <c r="BD25" i="59" s="1"/>
  <c r="BB25" i="59"/>
  <c r="BE25" i="59" s="1"/>
  <c r="BI25" i="59"/>
  <c r="BL25" i="59"/>
  <c r="M24" i="73"/>
  <c r="AG24" i="73" s="1"/>
  <c r="AH24" i="73" s="1"/>
  <c r="AI24" i="73" s="1"/>
  <c r="A24" i="73" s="1"/>
  <c r="M25" i="73"/>
  <c r="AG25" i="73" s="1"/>
  <c r="AH25" i="73" s="1"/>
  <c r="AI25" i="73" s="1"/>
  <c r="A25" i="73" s="1"/>
  <c r="AT24" i="59" l="1"/>
  <c r="BQ24" i="59"/>
  <c r="BT24" i="59" s="1"/>
  <c r="N22" i="59"/>
  <c r="N19" i="59" s="1"/>
  <c r="M29" i="59"/>
  <c r="AR29" i="59"/>
  <c r="BA29" i="59"/>
  <c r="BD29" i="59" s="1"/>
  <c r="BB29" i="59"/>
  <c r="BE29" i="59" s="1"/>
  <c r="BI29" i="59"/>
  <c r="BL29" i="59"/>
  <c r="M30" i="59"/>
  <c r="AR30" i="59"/>
  <c r="BA30" i="59"/>
  <c r="BD30" i="59" s="1"/>
  <c r="BB30" i="59"/>
  <c r="BE30" i="59" s="1"/>
  <c r="BI30" i="59"/>
  <c r="BL30" i="59"/>
  <c r="M31" i="59"/>
  <c r="AR31" i="59"/>
  <c r="BA31" i="59"/>
  <c r="BD31" i="59" s="1"/>
  <c r="BB31" i="59"/>
  <c r="BE31" i="59" s="1"/>
  <c r="BI31" i="59"/>
  <c r="BL31" i="59"/>
  <c r="M25" i="59"/>
  <c r="M24" i="59"/>
  <c r="M23" i="59"/>
  <c r="AG26" i="59"/>
  <c r="M7" i="59"/>
  <c r="M9" i="59"/>
  <c r="M10" i="59"/>
  <c r="M11" i="59"/>
  <c r="M12" i="59"/>
  <c r="M13" i="59"/>
  <c r="M14" i="59"/>
  <c r="M16" i="59"/>
  <c r="M17" i="59"/>
  <c r="M18" i="59"/>
  <c r="M20" i="59"/>
  <c r="M21" i="59"/>
  <c r="M26" i="59"/>
  <c r="M27" i="59"/>
  <c r="M28" i="59"/>
  <c r="M32" i="59"/>
  <c r="M33" i="59"/>
  <c r="M34" i="59"/>
  <c r="M35" i="59"/>
  <c r="M36" i="59"/>
  <c r="M37" i="59"/>
  <c r="M39" i="59"/>
  <c r="M40" i="59"/>
  <c r="M41" i="59"/>
  <c r="M42" i="59"/>
  <c r="M43" i="59"/>
  <c r="M44" i="59"/>
  <c r="M45" i="59"/>
  <c r="M46" i="59"/>
  <c r="M49" i="59"/>
  <c r="M50" i="59"/>
  <c r="M52" i="59"/>
  <c r="M54" i="59"/>
  <c r="M55" i="59"/>
  <c r="M56" i="59"/>
  <c r="M57" i="59"/>
  <c r="M59" i="59"/>
  <c r="M60" i="59"/>
  <c r="M61" i="59"/>
  <c r="M63" i="59"/>
  <c r="M64" i="59"/>
  <c r="M66" i="59"/>
  <c r="M67" i="59"/>
  <c r="M68" i="59"/>
  <c r="M69" i="59"/>
  <c r="M70" i="59"/>
  <c r="M71" i="59"/>
  <c r="M73" i="59"/>
  <c r="M74" i="59"/>
  <c r="M75" i="59"/>
  <c r="M76" i="59"/>
  <c r="M77" i="59"/>
  <c r="M79" i="59"/>
  <c r="M80" i="59"/>
  <c r="M81" i="59"/>
  <c r="M82" i="59"/>
  <c r="M83" i="59"/>
  <c r="M84" i="59"/>
  <c r="M85" i="59"/>
  <c r="M86" i="59"/>
  <c r="M88" i="59"/>
  <c r="M89" i="59"/>
  <c r="AS30" i="59" l="1"/>
  <c r="AS29" i="59"/>
  <c r="AT29" i="59" s="1"/>
  <c r="AW29" i="59" s="1"/>
  <c r="AZ29" i="59" s="1"/>
  <c r="AW24" i="59"/>
  <c r="AZ24" i="59" s="1"/>
  <c r="BQ29" i="59"/>
  <c r="BT29" i="59" s="1"/>
  <c r="AT30" i="59"/>
  <c r="BQ30" i="59"/>
  <c r="BT30" i="59" s="1"/>
  <c r="AD4" i="59"/>
  <c r="AE4" i="59"/>
  <c r="AC4" i="59"/>
  <c r="AR6" i="59"/>
  <c r="BI6" i="59"/>
  <c r="BL6" i="59"/>
  <c r="AR7" i="59"/>
  <c r="BI7" i="59"/>
  <c r="BL7" i="59"/>
  <c r="AR8" i="59"/>
  <c r="BI8" i="59"/>
  <c r="BL8" i="59"/>
  <c r="AR9" i="59"/>
  <c r="BI9" i="59"/>
  <c r="BL9" i="59"/>
  <c r="AR10" i="59"/>
  <c r="BI10" i="59"/>
  <c r="BL10" i="59"/>
  <c r="AR11" i="59"/>
  <c r="BI11" i="59"/>
  <c r="BL11" i="59"/>
  <c r="AR12" i="59"/>
  <c r="BI12" i="59"/>
  <c r="BL12" i="59"/>
  <c r="AR13" i="59"/>
  <c r="BI13" i="59"/>
  <c r="BL13" i="59"/>
  <c r="AR14" i="59"/>
  <c r="BI14" i="59"/>
  <c r="BL14" i="59"/>
  <c r="AR15" i="59"/>
  <c r="BI15" i="59"/>
  <c r="BL15" i="59"/>
  <c r="AR16" i="59"/>
  <c r="BI16" i="59"/>
  <c r="BL16" i="59"/>
  <c r="AR17" i="59"/>
  <c r="BI17" i="59"/>
  <c r="BL17" i="59"/>
  <c r="AR18" i="59"/>
  <c r="BI18" i="59"/>
  <c r="BL18" i="59"/>
  <c r="AR19" i="59"/>
  <c r="BI19" i="59"/>
  <c r="BL19" i="59"/>
  <c r="AR20" i="59"/>
  <c r="BI20" i="59"/>
  <c r="BL20" i="59"/>
  <c r="AR21" i="59"/>
  <c r="BI21" i="59"/>
  <c r="BL21" i="59"/>
  <c r="AR22" i="59"/>
  <c r="BI22" i="59"/>
  <c r="BL22" i="59"/>
  <c r="AR23" i="59"/>
  <c r="BI23" i="59"/>
  <c r="AR26" i="59"/>
  <c r="BI26" i="59"/>
  <c r="BL26" i="59"/>
  <c r="AR27" i="59"/>
  <c r="BI27" i="59"/>
  <c r="BL27" i="59"/>
  <c r="AR28" i="59"/>
  <c r="AS25" i="59" s="1"/>
  <c r="BI28" i="59"/>
  <c r="BL28" i="59"/>
  <c r="AR32" i="59"/>
  <c r="AS31" i="59" s="1"/>
  <c r="BI32" i="59"/>
  <c r="BL32" i="59"/>
  <c r="AR33" i="59"/>
  <c r="BI33" i="59"/>
  <c r="BL33" i="59"/>
  <c r="AR34" i="59"/>
  <c r="BI34" i="59"/>
  <c r="BL34" i="59"/>
  <c r="AR35" i="59"/>
  <c r="BI35" i="59"/>
  <c r="BL35" i="59"/>
  <c r="AR36" i="59"/>
  <c r="BI36" i="59"/>
  <c r="BL36" i="59"/>
  <c r="AR37" i="59"/>
  <c r="BI37" i="59"/>
  <c r="BL37" i="59"/>
  <c r="AR38" i="59"/>
  <c r="BI38" i="59"/>
  <c r="BL38" i="59"/>
  <c r="AR39" i="59"/>
  <c r="BI39" i="59"/>
  <c r="BL39" i="59"/>
  <c r="AR40" i="59"/>
  <c r="BI40" i="59"/>
  <c r="BL40" i="59"/>
  <c r="AR41" i="59"/>
  <c r="BI41" i="59"/>
  <c r="BL41" i="59"/>
  <c r="AR42" i="59"/>
  <c r="BI42" i="59"/>
  <c r="BL42" i="59"/>
  <c r="AR43" i="59"/>
  <c r="BI43" i="59"/>
  <c r="BL43" i="59"/>
  <c r="AR44" i="59"/>
  <c r="BI44" i="59"/>
  <c r="BL44" i="59"/>
  <c r="AR45" i="59"/>
  <c r="BI45" i="59"/>
  <c r="BL45" i="59"/>
  <c r="AR46" i="59"/>
  <c r="BI46" i="59"/>
  <c r="BL46" i="59"/>
  <c r="AR47" i="59"/>
  <c r="BI47" i="59"/>
  <c r="BL47" i="59"/>
  <c r="AR48" i="59"/>
  <c r="BI48" i="59"/>
  <c r="BL48" i="59"/>
  <c r="AR49" i="59"/>
  <c r="BI49" i="59"/>
  <c r="BL49" i="59"/>
  <c r="AR50" i="59"/>
  <c r="AS49" i="59" s="1"/>
  <c r="AT49" i="59" s="1"/>
  <c r="BI50" i="59"/>
  <c r="BL50" i="59"/>
  <c r="AR51" i="59"/>
  <c r="BI51" i="59"/>
  <c r="BL51" i="59"/>
  <c r="AR52" i="59"/>
  <c r="BI52" i="59"/>
  <c r="BL52" i="59"/>
  <c r="AR53" i="59"/>
  <c r="BI53" i="59"/>
  <c r="BL53" i="59"/>
  <c r="AR54" i="59"/>
  <c r="BI54" i="59"/>
  <c r="BL54" i="59"/>
  <c r="AR55" i="59"/>
  <c r="BI55" i="59"/>
  <c r="BL55" i="59"/>
  <c r="AR56" i="59"/>
  <c r="BI56" i="59"/>
  <c r="BL56" i="59"/>
  <c r="AR57" i="59"/>
  <c r="BI57" i="59"/>
  <c r="BL57" i="59"/>
  <c r="AR58" i="59"/>
  <c r="AS57" i="59" s="1"/>
  <c r="BI58" i="59"/>
  <c r="BL58" i="59"/>
  <c r="AR59" i="59"/>
  <c r="BI59" i="59"/>
  <c r="BL59" i="59"/>
  <c r="AR60" i="59"/>
  <c r="BI60" i="59"/>
  <c r="BL60" i="59"/>
  <c r="AR61" i="59"/>
  <c r="BI61" i="59"/>
  <c r="BL61" i="59"/>
  <c r="AR62" i="59"/>
  <c r="BI62" i="59"/>
  <c r="BL62" i="59"/>
  <c r="AR63" i="59"/>
  <c r="BI63" i="59"/>
  <c r="BL63" i="59"/>
  <c r="AR64" i="59"/>
  <c r="BI64" i="59"/>
  <c r="BL64" i="59"/>
  <c r="AR65" i="59"/>
  <c r="BI65" i="59"/>
  <c r="BL65" i="59"/>
  <c r="AR66" i="59"/>
  <c r="BI66" i="59"/>
  <c r="BL66" i="59"/>
  <c r="AR67" i="59"/>
  <c r="BI67" i="59"/>
  <c r="BL67" i="59"/>
  <c r="AR68" i="59"/>
  <c r="BI68" i="59"/>
  <c r="BL68" i="59"/>
  <c r="AR69" i="59"/>
  <c r="BI69" i="59"/>
  <c r="BL69" i="59"/>
  <c r="AR70" i="59"/>
  <c r="AS69" i="59" s="1"/>
  <c r="BI70" i="59"/>
  <c r="BL70" i="59"/>
  <c r="AR71" i="59"/>
  <c r="BI71" i="59"/>
  <c r="BL71" i="59"/>
  <c r="AR72" i="59"/>
  <c r="BI72" i="59"/>
  <c r="BL72" i="59"/>
  <c r="AR73" i="59"/>
  <c r="BI73" i="59"/>
  <c r="BL73" i="59"/>
  <c r="AR74" i="59"/>
  <c r="AS73" i="59" s="1"/>
  <c r="BQ73" i="59" s="1"/>
  <c r="BT73" i="59" s="1"/>
  <c r="BI74" i="59"/>
  <c r="BL74" i="59"/>
  <c r="AR75" i="59"/>
  <c r="BI75" i="59"/>
  <c r="BL75" i="59"/>
  <c r="AR76" i="59"/>
  <c r="BI76" i="59"/>
  <c r="BL76" i="59"/>
  <c r="AR77" i="59"/>
  <c r="BI77" i="59"/>
  <c r="BL77" i="59"/>
  <c r="AR78" i="59"/>
  <c r="BI78" i="59"/>
  <c r="BL78" i="59"/>
  <c r="AR79" i="59"/>
  <c r="BI79" i="59"/>
  <c r="BL79" i="59"/>
  <c r="AR80" i="59"/>
  <c r="BA80" i="59"/>
  <c r="BD80" i="59" s="1"/>
  <c r="BI80" i="59"/>
  <c r="BL80" i="59"/>
  <c r="AR81" i="59"/>
  <c r="BI81" i="59"/>
  <c r="BL81" i="59"/>
  <c r="AR82" i="59"/>
  <c r="BI82" i="59"/>
  <c r="BL82" i="59"/>
  <c r="AR83" i="59"/>
  <c r="BI83" i="59"/>
  <c r="BL83" i="59"/>
  <c r="AR84" i="59"/>
  <c r="BI84" i="59"/>
  <c r="BL84" i="59"/>
  <c r="AR85" i="59"/>
  <c r="BI85" i="59"/>
  <c r="BL85" i="59"/>
  <c r="AR86" i="59"/>
  <c r="BI86" i="59"/>
  <c r="BL86" i="59"/>
  <c r="AR87" i="59"/>
  <c r="BI87" i="59"/>
  <c r="BL87" i="59"/>
  <c r="AR88" i="59"/>
  <c r="BI88" i="59"/>
  <c r="BL88" i="59"/>
  <c r="AR89" i="59"/>
  <c r="BI89" i="59"/>
  <c r="BL89" i="59"/>
  <c r="AR90" i="59"/>
  <c r="AS90" i="59"/>
  <c r="BI90" i="59"/>
  <c r="BL90" i="59"/>
  <c r="M7" i="73"/>
  <c r="M9" i="73"/>
  <c r="M10" i="73"/>
  <c r="M11" i="73"/>
  <c r="M12" i="73"/>
  <c r="M13" i="73"/>
  <c r="M14" i="73"/>
  <c r="AG14" i="73" s="1"/>
  <c r="AH14" i="73" s="1"/>
  <c r="AI14" i="73" s="1"/>
  <c r="M16" i="73"/>
  <c r="M17" i="73"/>
  <c r="M18" i="73"/>
  <c r="M20" i="73"/>
  <c r="AG20" i="73" s="1"/>
  <c r="AH20" i="73" s="1"/>
  <c r="AI20" i="73" s="1"/>
  <c r="M21" i="73"/>
  <c r="M23" i="73"/>
  <c r="M26" i="73"/>
  <c r="M27" i="73"/>
  <c r="AG27" i="73" s="1"/>
  <c r="AH27" i="73" s="1"/>
  <c r="AI27" i="73" s="1"/>
  <c r="M28" i="73"/>
  <c r="M29" i="73"/>
  <c r="M30" i="73"/>
  <c r="M31" i="73"/>
  <c r="M32" i="73"/>
  <c r="M33" i="73"/>
  <c r="M34" i="73"/>
  <c r="M35" i="73"/>
  <c r="AG35" i="73" s="1"/>
  <c r="AH35" i="73" s="1"/>
  <c r="AI35" i="73" s="1"/>
  <c r="M36" i="73"/>
  <c r="M37" i="73"/>
  <c r="M39" i="73"/>
  <c r="M40" i="73"/>
  <c r="AG40" i="73" s="1"/>
  <c r="AH40" i="73" s="1"/>
  <c r="AI40" i="73" s="1"/>
  <c r="M41" i="73"/>
  <c r="M42" i="73"/>
  <c r="M43" i="73"/>
  <c r="M44" i="73"/>
  <c r="M45" i="73"/>
  <c r="M46" i="73"/>
  <c r="M49" i="73"/>
  <c r="M50" i="73"/>
  <c r="M52" i="73"/>
  <c r="M54" i="73"/>
  <c r="M55" i="73"/>
  <c r="M56" i="73"/>
  <c r="AG56" i="73" s="1"/>
  <c r="AH56" i="73" s="1"/>
  <c r="AI56" i="73" s="1"/>
  <c r="M57" i="73"/>
  <c r="M59" i="73"/>
  <c r="M60" i="73"/>
  <c r="M61" i="73"/>
  <c r="M63" i="73"/>
  <c r="M64" i="73"/>
  <c r="M66" i="73"/>
  <c r="M67" i="73"/>
  <c r="AG67" i="73"/>
  <c r="AH67" i="73" s="1"/>
  <c r="AI67" i="73" s="1"/>
  <c r="M68" i="73"/>
  <c r="M69" i="73"/>
  <c r="M70" i="73"/>
  <c r="M71" i="73"/>
  <c r="M73" i="73"/>
  <c r="M74" i="73"/>
  <c r="M75" i="73"/>
  <c r="M76" i="73"/>
  <c r="M77" i="73"/>
  <c r="M79" i="73"/>
  <c r="M80" i="73"/>
  <c r="M81" i="73"/>
  <c r="M82" i="73"/>
  <c r="M83" i="73"/>
  <c r="M84" i="73"/>
  <c r="M85" i="73"/>
  <c r="M86" i="73"/>
  <c r="M88" i="73"/>
  <c r="M89" i="73"/>
  <c r="AE6" i="73"/>
  <c r="AE7" i="73"/>
  <c r="AE8" i="73"/>
  <c r="AF7" i="73" s="1"/>
  <c r="AE9" i="73"/>
  <c r="AE10" i="73"/>
  <c r="AF9" i="73" s="1"/>
  <c r="AE11" i="73"/>
  <c r="AE12" i="73"/>
  <c r="AE13" i="73"/>
  <c r="AE14" i="73"/>
  <c r="AE15" i="73"/>
  <c r="AE16" i="73"/>
  <c r="AE17" i="73"/>
  <c r="AE18" i="73"/>
  <c r="AE19" i="73"/>
  <c r="AE20" i="73"/>
  <c r="AE21" i="73"/>
  <c r="AF20" i="73" s="1"/>
  <c r="AE22" i="73"/>
  <c r="AE23" i="73"/>
  <c r="AE26" i="73"/>
  <c r="AE27" i="73"/>
  <c r="AE28" i="73"/>
  <c r="AE29" i="73"/>
  <c r="AE30" i="73"/>
  <c r="AF29" i="73" s="1"/>
  <c r="AE31" i="73"/>
  <c r="AE32" i="73"/>
  <c r="AE33" i="73"/>
  <c r="AE34" i="73"/>
  <c r="AE35" i="73"/>
  <c r="AE36" i="73"/>
  <c r="AE37" i="73"/>
  <c r="AE38" i="73"/>
  <c r="AE39" i="73"/>
  <c r="AE40" i="73"/>
  <c r="AE41" i="73"/>
  <c r="AF40" i="73" s="1"/>
  <c r="AE42" i="73"/>
  <c r="AE43" i="73"/>
  <c r="AE44" i="73"/>
  <c r="AF43" i="73" s="1"/>
  <c r="AE45" i="73"/>
  <c r="AE46" i="73"/>
  <c r="AF45" i="73" s="1"/>
  <c r="AE47" i="73"/>
  <c r="AE48" i="73"/>
  <c r="AE49" i="73"/>
  <c r="AE50" i="73"/>
  <c r="AF49" i="73" s="1"/>
  <c r="AE51" i="73"/>
  <c r="AE52" i="73"/>
  <c r="AE53" i="73"/>
  <c r="AF52" i="73" s="1"/>
  <c r="AE54" i="73"/>
  <c r="AE55" i="73"/>
  <c r="AF54" i="73" s="1"/>
  <c r="AE56" i="73"/>
  <c r="AF55" i="73" s="1"/>
  <c r="AE57" i="73"/>
  <c r="AF57" i="73" s="1"/>
  <c r="AE58" i="73"/>
  <c r="AE59" i="73"/>
  <c r="AE60" i="73"/>
  <c r="AE61" i="73"/>
  <c r="AF60" i="73" s="1"/>
  <c r="AE62" i="73"/>
  <c r="AE63" i="73"/>
  <c r="AE64" i="73"/>
  <c r="AE65" i="73"/>
  <c r="AF64" i="73" s="1"/>
  <c r="AE66" i="73"/>
  <c r="AE67" i="73"/>
  <c r="AE68" i="73"/>
  <c r="AE69" i="73"/>
  <c r="AE70" i="73"/>
  <c r="AE71" i="73"/>
  <c r="AF70" i="73" s="1"/>
  <c r="AE72" i="73"/>
  <c r="AE73" i="73"/>
  <c r="AF72" i="73" s="1"/>
  <c r="AE74" i="73"/>
  <c r="AF73" i="73" s="1"/>
  <c r="AE75" i="73"/>
  <c r="AE76" i="73"/>
  <c r="AE77" i="73"/>
  <c r="AF76" i="73" s="1"/>
  <c r="AE78" i="73"/>
  <c r="AE79" i="73"/>
  <c r="AE80" i="73"/>
  <c r="AE81" i="73"/>
  <c r="AE82" i="73"/>
  <c r="AE83" i="73"/>
  <c r="AE84" i="73"/>
  <c r="AE85" i="73"/>
  <c r="AE86" i="73"/>
  <c r="AE87" i="73"/>
  <c r="AE88" i="73"/>
  <c r="AE89" i="73"/>
  <c r="AE90" i="73"/>
  <c r="AF89" i="73" s="1"/>
  <c r="AF90" i="73"/>
  <c r="AE5" i="73"/>
  <c r="AB4" i="73"/>
  <c r="AA4" i="73"/>
  <c r="F6" i="11"/>
  <c r="H6" i="11"/>
  <c r="G5" i="11" a="1"/>
  <c r="BQ25" i="59" l="1"/>
  <c r="BT25" i="59" s="1"/>
  <c r="AT25" i="59"/>
  <c r="BF24" i="59"/>
  <c r="BP24" i="59" s="1"/>
  <c r="BC24" i="59"/>
  <c r="BF29" i="59"/>
  <c r="BP29" i="59" s="1"/>
  <c r="AF26" i="73"/>
  <c r="AF81" i="73"/>
  <c r="AF33" i="73"/>
  <c r="AF44" i="73"/>
  <c r="AF18" i="73"/>
  <c r="AF87" i="73"/>
  <c r="AF75" i="73"/>
  <c r="AF23" i="73"/>
  <c r="AF16" i="73"/>
  <c r="AF84" i="73"/>
  <c r="AF79" i="73"/>
  <c r="AF34" i="73"/>
  <c r="AT31" i="59"/>
  <c r="BQ31" i="59"/>
  <c r="BT31" i="59" s="1"/>
  <c r="BC29" i="59"/>
  <c r="AS84" i="59"/>
  <c r="AS80" i="59"/>
  <c r="AS11" i="59"/>
  <c r="BQ11" i="59" s="1"/>
  <c r="BT11" i="59" s="1"/>
  <c r="AS44" i="59"/>
  <c r="BQ44" i="59" s="1"/>
  <c r="BT44" i="59" s="1"/>
  <c r="AW30" i="59"/>
  <c r="AZ30" i="59" s="1"/>
  <c r="AS45" i="59"/>
  <c r="BQ45" i="59" s="1"/>
  <c r="BT45" i="59" s="1"/>
  <c r="AS43" i="59"/>
  <c r="BQ43" i="59" s="1"/>
  <c r="BT43" i="59" s="1"/>
  <c r="AS75" i="59"/>
  <c r="AS40" i="59"/>
  <c r="BQ40" i="59" s="1"/>
  <c r="BT40" i="59" s="1"/>
  <c r="AS32" i="59"/>
  <c r="AS74" i="59"/>
  <c r="AS39" i="59"/>
  <c r="AT39" i="59" s="1"/>
  <c r="AS66" i="59"/>
  <c r="AT66" i="59" s="1"/>
  <c r="AS16" i="59"/>
  <c r="BQ16" i="59" s="1"/>
  <c r="BT16" i="59" s="1"/>
  <c r="AS12" i="59"/>
  <c r="AT12" i="59" s="1"/>
  <c r="AG33" i="73"/>
  <c r="AH33" i="73" s="1"/>
  <c r="AI33" i="73" s="1"/>
  <c r="A33" i="73" s="1"/>
  <c r="AG83" i="73"/>
  <c r="AH83" i="73" s="1"/>
  <c r="AI83" i="73" s="1"/>
  <c r="A83" i="73" s="1"/>
  <c r="AG77" i="73"/>
  <c r="AH77" i="73" s="1"/>
  <c r="AI77" i="73" s="1"/>
  <c r="A77" i="73" s="1"/>
  <c r="AG45" i="73"/>
  <c r="AH45" i="73" s="1"/>
  <c r="AI45" i="73" s="1"/>
  <c r="A45" i="73" s="1"/>
  <c r="AG80" i="73"/>
  <c r="AH80" i="73" s="1"/>
  <c r="AI80" i="73" s="1"/>
  <c r="A80" i="73" s="1"/>
  <c r="AG75" i="73"/>
  <c r="AH75" i="73" s="1"/>
  <c r="AI75" i="73" s="1"/>
  <c r="A75" i="73" s="1"/>
  <c r="AG70" i="73"/>
  <c r="AH70" i="73" s="1"/>
  <c r="AI70" i="73" s="1"/>
  <c r="A70" i="73" s="1"/>
  <c r="AG43" i="73"/>
  <c r="AH43" i="73" s="1"/>
  <c r="AI43" i="73" s="1"/>
  <c r="A43" i="73" s="1"/>
  <c r="AG30" i="73"/>
  <c r="AH30" i="73" s="1"/>
  <c r="AI30" i="73" s="1"/>
  <c r="A30" i="73" s="1"/>
  <c r="AS26" i="59"/>
  <c r="BA26" i="59" s="1"/>
  <c r="BD26" i="59" s="1"/>
  <c r="AG12" i="73"/>
  <c r="AH12" i="73" s="1"/>
  <c r="AI12" i="73" s="1"/>
  <c r="A12" i="73" s="1"/>
  <c r="AS67" i="59"/>
  <c r="AT67" i="59" s="1"/>
  <c r="AS77" i="59"/>
  <c r="AT77" i="59" s="1"/>
  <c r="AS60" i="59"/>
  <c r="AT60" i="59" s="1"/>
  <c r="AS52" i="59"/>
  <c r="AT52" i="59" s="1"/>
  <c r="AS59" i="59"/>
  <c r="AT59" i="59" s="1"/>
  <c r="AS41" i="59"/>
  <c r="AT41" i="59" s="1"/>
  <c r="AG59" i="73"/>
  <c r="AH59" i="73" s="1"/>
  <c r="AI59" i="73" s="1"/>
  <c r="A59" i="73" s="1"/>
  <c r="AG32" i="73"/>
  <c r="AH32" i="73" s="1"/>
  <c r="AI32" i="73" s="1"/>
  <c r="A32" i="73" s="1"/>
  <c r="AG17" i="73"/>
  <c r="AH17" i="73" s="1"/>
  <c r="AI17" i="73" s="1"/>
  <c r="A17" i="73" s="1"/>
  <c r="AG11" i="73"/>
  <c r="AH11" i="73" s="1"/>
  <c r="AI11" i="73" s="1"/>
  <c r="A11" i="73" s="1"/>
  <c r="AS79" i="59"/>
  <c r="AT79" i="59" s="1"/>
  <c r="AS70" i="59"/>
  <c r="BQ70" i="59" s="1"/>
  <c r="BT70" i="59" s="1"/>
  <c r="AS13" i="59"/>
  <c r="AT13" i="59" s="1"/>
  <c r="AS37" i="59"/>
  <c r="BB37" i="59" s="1"/>
  <c r="BE37" i="59" s="1"/>
  <c r="AG64" i="73"/>
  <c r="AH64" i="73" s="1"/>
  <c r="AI64" i="73" s="1"/>
  <c r="A64" i="73" s="1"/>
  <c r="AS82" i="59"/>
  <c r="BQ82" i="59" s="1"/>
  <c r="BT82" i="59" s="1"/>
  <c r="AS76" i="59"/>
  <c r="AT76" i="59" s="1"/>
  <c r="AS65" i="59"/>
  <c r="AT65" i="59" s="1"/>
  <c r="AS71" i="59"/>
  <c r="BQ71" i="59" s="1"/>
  <c r="BT71" i="59" s="1"/>
  <c r="AS63" i="59"/>
  <c r="BQ63" i="59" s="1"/>
  <c r="BT63" i="59" s="1"/>
  <c r="AS21" i="59"/>
  <c r="AS20" i="59"/>
  <c r="BQ20" i="59" s="1"/>
  <c r="BT20" i="59" s="1"/>
  <c r="AG85" i="73"/>
  <c r="AH85" i="73" s="1"/>
  <c r="AI85" i="73" s="1"/>
  <c r="A85" i="73" s="1"/>
  <c r="AG73" i="73"/>
  <c r="AH73" i="73" s="1"/>
  <c r="AI73" i="73" s="1"/>
  <c r="A73" i="73" s="1"/>
  <c r="AG46" i="73"/>
  <c r="AH46" i="73" s="1"/>
  <c r="AI46" i="73" s="1"/>
  <c r="A46" i="73" s="1"/>
  <c r="AG41" i="73"/>
  <c r="AH41" i="73" s="1"/>
  <c r="AI41" i="73" s="1"/>
  <c r="A41" i="73" s="1"/>
  <c r="AG7" i="73"/>
  <c r="AH7" i="73" s="1"/>
  <c r="AI7" i="73" s="1"/>
  <c r="A7" i="73" s="1"/>
  <c r="AS23" i="59"/>
  <c r="BQ23" i="59" s="1"/>
  <c r="BT23" i="59" s="1"/>
  <c r="AS85" i="59"/>
  <c r="AS14" i="59"/>
  <c r="AS54" i="59"/>
  <c r="AS46" i="59"/>
  <c r="AT46" i="59" s="1"/>
  <c r="AG88" i="73"/>
  <c r="AH88" i="73" s="1"/>
  <c r="AI88" i="73" s="1"/>
  <c r="A88" i="73" s="1"/>
  <c r="AG69" i="73"/>
  <c r="AH69" i="73" s="1"/>
  <c r="AI69" i="73" s="1"/>
  <c r="A69" i="73" s="1"/>
  <c r="AG37" i="73"/>
  <c r="AH37" i="73" s="1"/>
  <c r="AI37" i="73" s="1"/>
  <c r="A37" i="73" s="1"/>
  <c r="AG29" i="73"/>
  <c r="AH29" i="73" s="1"/>
  <c r="AI29" i="73" s="1"/>
  <c r="A29" i="73" s="1"/>
  <c r="AG49" i="73"/>
  <c r="AH49" i="73" s="1"/>
  <c r="AI49" i="73" s="1"/>
  <c r="A49" i="73" s="1"/>
  <c r="AG86" i="73"/>
  <c r="AH86" i="73" s="1"/>
  <c r="AI86" i="73" s="1"/>
  <c r="A86" i="73" s="1"/>
  <c r="AG81" i="73"/>
  <c r="AH81" i="73" s="1"/>
  <c r="AI81" i="73" s="1"/>
  <c r="A81" i="73" s="1"/>
  <c r="AG61" i="73"/>
  <c r="AH61" i="73" s="1"/>
  <c r="AI61" i="73" s="1"/>
  <c r="A61" i="73" s="1"/>
  <c r="AG57" i="73"/>
  <c r="AH57" i="73" s="1"/>
  <c r="AI57" i="73" s="1"/>
  <c r="A57" i="73" s="1"/>
  <c r="AG54" i="73"/>
  <c r="AH54" i="73" s="1"/>
  <c r="AI54" i="73" s="1"/>
  <c r="A54" i="73" s="1"/>
  <c r="BB67" i="59"/>
  <c r="BE67" i="59" s="1"/>
  <c r="BB70" i="59"/>
  <c r="BE70" i="59" s="1"/>
  <c r="BA70" i="59"/>
  <c r="BD70" i="59" s="1"/>
  <c r="BA82" i="59"/>
  <c r="BD82" i="59" s="1"/>
  <c r="BB82" i="59"/>
  <c r="BE82" i="59" s="1"/>
  <c r="BB52" i="59"/>
  <c r="BE52" i="59" s="1"/>
  <c r="AS72" i="59"/>
  <c r="AT72" i="59" s="1"/>
  <c r="AS34" i="59"/>
  <c r="AG60" i="73"/>
  <c r="AH60" i="73" s="1"/>
  <c r="AI60" i="73" s="1"/>
  <c r="A60" i="73" s="1"/>
  <c r="AG44" i="73"/>
  <c r="AH44" i="73" s="1"/>
  <c r="AI44" i="73" s="1"/>
  <c r="A44" i="73" s="1"/>
  <c r="AG36" i="73"/>
  <c r="AH36" i="73" s="1"/>
  <c r="AI36" i="73" s="1"/>
  <c r="A36" i="73" s="1"/>
  <c r="AG28" i="73"/>
  <c r="AH28" i="73" s="1"/>
  <c r="AI28" i="73" s="1"/>
  <c r="A28" i="73" s="1"/>
  <c r="AG23" i="73"/>
  <c r="AH23" i="73" s="1"/>
  <c r="AI23" i="73" s="1"/>
  <c r="A23" i="73" s="1"/>
  <c r="AG18" i="73"/>
  <c r="AH18" i="73" s="1"/>
  <c r="AI18" i="73" s="1"/>
  <c r="A18" i="73" s="1"/>
  <c r="AG10" i="73"/>
  <c r="AH10" i="73" s="1"/>
  <c r="AI10" i="73" s="1"/>
  <c r="A10" i="73" s="1"/>
  <c r="AS87" i="59"/>
  <c r="AS56" i="59"/>
  <c r="AT56" i="59" s="1"/>
  <c r="BB45" i="59"/>
  <c r="BE45" i="59" s="1"/>
  <c r="AG84" i="73"/>
  <c r="AH84" i="73" s="1"/>
  <c r="AI84" i="73" s="1"/>
  <c r="A84" i="73" s="1"/>
  <c r="AG68" i="73"/>
  <c r="AH68" i="73" s="1"/>
  <c r="AI68" i="73" s="1"/>
  <c r="A68" i="73" s="1"/>
  <c r="AG52" i="73"/>
  <c r="AH52" i="73" s="1"/>
  <c r="AI52" i="73" s="1"/>
  <c r="A52" i="73" s="1"/>
  <c r="BB39" i="59"/>
  <c r="BE39" i="59" s="1"/>
  <c r="AS89" i="59"/>
  <c r="AS83" i="59"/>
  <c r="BQ83" i="59" s="1"/>
  <c r="BT83" i="59" s="1"/>
  <c r="BA79" i="59"/>
  <c r="BD79" i="59" s="1"/>
  <c r="BB77" i="59"/>
  <c r="BE77" i="59" s="1"/>
  <c r="BB66" i="59"/>
  <c r="BE66" i="59" s="1"/>
  <c r="AS55" i="59"/>
  <c r="AT55" i="59" s="1"/>
  <c r="AS42" i="59"/>
  <c r="BQ42" i="59" s="1"/>
  <c r="BT42" i="59" s="1"/>
  <c r="AS7" i="59"/>
  <c r="BQ7" i="59" s="1"/>
  <c r="BT7" i="59" s="1"/>
  <c r="AG76" i="73"/>
  <c r="AH76" i="73" s="1"/>
  <c r="AI76" i="73" s="1"/>
  <c r="A76" i="73" s="1"/>
  <c r="AS64" i="59"/>
  <c r="BB64" i="59" s="1"/>
  <c r="BE64" i="59" s="1"/>
  <c r="AG82" i="73"/>
  <c r="AH82" i="73" s="1"/>
  <c r="AI82" i="73" s="1"/>
  <c r="A82" i="73" s="1"/>
  <c r="AG79" i="73"/>
  <c r="AH79" i="73" s="1"/>
  <c r="AI79" i="73" s="1"/>
  <c r="A79" i="73" s="1"/>
  <c r="AG74" i="73"/>
  <c r="AH74" i="73" s="1"/>
  <c r="AI74" i="73" s="1"/>
  <c r="A74" i="73" s="1"/>
  <c r="AG71" i="73"/>
  <c r="AH71" i="73" s="1"/>
  <c r="AI71" i="73" s="1"/>
  <c r="A71" i="73" s="1"/>
  <c r="AG66" i="73"/>
  <c r="AH66" i="73" s="1"/>
  <c r="AI66" i="73" s="1"/>
  <c r="A66" i="73" s="1"/>
  <c r="AG63" i="73"/>
  <c r="AH63" i="73" s="1"/>
  <c r="AI63" i="73" s="1"/>
  <c r="A63" i="73" s="1"/>
  <c r="AG55" i="73"/>
  <c r="AH55" i="73" s="1"/>
  <c r="AI55" i="73" s="1"/>
  <c r="A55" i="73" s="1"/>
  <c r="AG50" i="73"/>
  <c r="AH50" i="73" s="1"/>
  <c r="AI50" i="73" s="1"/>
  <c r="A50" i="73" s="1"/>
  <c r="AG42" i="73"/>
  <c r="AH42" i="73" s="1"/>
  <c r="AI42" i="73" s="1"/>
  <c r="A42" i="73" s="1"/>
  <c r="AG39" i="73"/>
  <c r="AH39" i="73" s="1"/>
  <c r="AI39" i="73" s="1"/>
  <c r="A39" i="73" s="1"/>
  <c r="AG34" i="73"/>
  <c r="AH34" i="73" s="1"/>
  <c r="AI34" i="73" s="1"/>
  <c r="A34" i="73" s="1"/>
  <c r="AG31" i="73"/>
  <c r="AH31" i="73" s="1"/>
  <c r="AI31" i="73" s="1"/>
  <c r="A31" i="73" s="1"/>
  <c r="AG26" i="73"/>
  <c r="AH26" i="73" s="1"/>
  <c r="AI26" i="73" s="1"/>
  <c r="A26" i="73" s="1"/>
  <c r="AG21" i="73"/>
  <c r="AH21" i="73" s="1"/>
  <c r="AI21" i="73" s="1"/>
  <c r="A21" i="73" s="1"/>
  <c r="AG16" i="73"/>
  <c r="AH16" i="73" s="1"/>
  <c r="AI16" i="73" s="1"/>
  <c r="A16" i="73" s="1"/>
  <c r="AG13" i="73"/>
  <c r="AH13" i="73" s="1"/>
  <c r="AI13" i="73" s="1"/>
  <c r="A13" i="73" s="1"/>
  <c r="AG89" i="73"/>
  <c r="AH89" i="73" s="1"/>
  <c r="AI89" i="73" s="1"/>
  <c r="A89" i="73" s="1"/>
  <c r="G5" i="11"/>
  <c r="BA44" i="59"/>
  <c r="BD44" i="59" s="1"/>
  <c r="BQ90" i="59"/>
  <c r="BT90" i="59" s="1"/>
  <c r="BQ74" i="59"/>
  <c r="BT74" i="59" s="1"/>
  <c r="AT74" i="59"/>
  <c r="AS88" i="59"/>
  <c r="BA69" i="59"/>
  <c r="BD69" i="59" s="1"/>
  <c r="AS61" i="59"/>
  <c r="AS62" i="59"/>
  <c r="BQ75" i="59"/>
  <c r="BT75" i="59" s="1"/>
  <c r="AT75" i="59"/>
  <c r="AS51" i="59"/>
  <c r="AS53" i="59"/>
  <c r="BQ84" i="59"/>
  <c r="BT84" i="59" s="1"/>
  <c r="AT73" i="59"/>
  <c r="AS78" i="59"/>
  <c r="AT69" i="59"/>
  <c r="BA74" i="59"/>
  <c r="BD74" i="59" s="1"/>
  <c r="AS86" i="59"/>
  <c r="AS81" i="59"/>
  <c r="BQ69" i="59"/>
  <c r="BT69" i="59" s="1"/>
  <c r="AW49" i="59"/>
  <c r="AZ49" i="59" s="1"/>
  <c r="AT84" i="59"/>
  <c r="BQ80" i="59"/>
  <c r="BT80" i="59" s="1"/>
  <c r="AT80" i="59"/>
  <c r="BB75" i="59"/>
  <c r="BE75" i="59" s="1"/>
  <c r="BQ57" i="59"/>
  <c r="BT57" i="59" s="1"/>
  <c r="AT57" i="59"/>
  <c r="BA16" i="59"/>
  <c r="BD16" i="59" s="1"/>
  <c r="AS58" i="59"/>
  <c r="AS17" i="59"/>
  <c r="AS18" i="59"/>
  <c r="AS68" i="59"/>
  <c r="BQ49" i="59"/>
  <c r="BT49" i="59" s="1"/>
  <c r="AS35" i="59"/>
  <c r="AS36" i="59"/>
  <c r="AS48" i="59"/>
  <c r="AS38" i="59"/>
  <c r="AS27" i="59"/>
  <c r="AS28" i="59"/>
  <c r="AS47" i="59"/>
  <c r="AS9" i="59"/>
  <c r="AS10" i="59"/>
  <c r="AS50" i="59"/>
  <c r="AT40" i="59"/>
  <c r="BB11" i="59"/>
  <c r="BE11" i="59" s="1"/>
  <c r="AS8" i="59"/>
  <c r="AS19" i="59"/>
  <c r="AS33" i="59"/>
  <c r="AS15" i="59"/>
  <c r="BQ32" i="59"/>
  <c r="BT32" i="59" s="1"/>
  <c r="AT32" i="59"/>
  <c r="AS22" i="59"/>
  <c r="AS6" i="59"/>
  <c r="AF36" i="73"/>
  <c r="AF86" i="73"/>
  <c r="AF71" i="73"/>
  <c r="AF59" i="73"/>
  <c r="AF31" i="73"/>
  <c r="AF10" i="73"/>
  <c r="AF39" i="73"/>
  <c r="AF28" i="73"/>
  <c r="AF68" i="73"/>
  <c r="AF63" i="73"/>
  <c r="AF53" i="73"/>
  <c r="AF83" i="73"/>
  <c r="AF37" i="73"/>
  <c r="AF67" i="73"/>
  <c r="AF56" i="73"/>
  <c r="AF41" i="73"/>
  <c r="AF17" i="73"/>
  <c r="AF38" i="73"/>
  <c r="AF13" i="73"/>
  <c r="AF6" i="73"/>
  <c r="AF80" i="73"/>
  <c r="AF48" i="73"/>
  <c r="AF21" i="73"/>
  <c r="AF30" i="73"/>
  <c r="AF58" i="73"/>
  <c r="AF88" i="73"/>
  <c r="AF85" i="73"/>
  <c r="AF78" i="73"/>
  <c r="AF74" i="73"/>
  <c r="AF66" i="73"/>
  <c r="AF61" i="73"/>
  <c r="AF51" i="73"/>
  <c r="AF32" i="73"/>
  <c r="AF19" i="73"/>
  <c r="AF11" i="73"/>
  <c r="AF8" i="73"/>
  <c r="AF69" i="73"/>
  <c r="AF47" i="73"/>
  <c r="AF42" i="73"/>
  <c r="AF12" i="73"/>
  <c r="AF77" i="73"/>
  <c r="AF50" i="73"/>
  <c r="AF46" i="73"/>
  <c r="AF35" i="73"/>
  <c r="AF27" i="73"/>
  <c r="AF22" i="73"/>
  <c r="AF14" i="73"/>
  <c r="A56" i="73"/>
  <c r="A20" i="73"/>
  <c r="A14" i="73"/>
  <c r="A40" i="73"/>
  <c r="AF62" i="73"/>
  <c r="AF65" i="73"/>
  <c r="AF82" i="73"/>
  <c r="A35" i="73"/>
  <c r="AF15" i="73"/>
  <c r="A27" i="73"/>
  <c r="A67" i="73"/>
  <c r="AF5" i="73"/>
  <c r="AW25" i="59" l="1"/>
  <c r="AZ25" i="59" s="1"/>
  <c r="BC25" i="59" s="1"/>
  <c r="AW79" i="59"/>
  <c r="AZ79" i="59" s="1"/>
  <c r="BC79" i="59" s="1"/>
  <c r="AW66" i="59"/>
  <c r="AZ66" i="59" s="1"/>
  <c r="BC66" i="59" s="1"/>
  <c r="AW77" i="59"/>
  <c r="AZ77" i="59" s="1"/>
  <c r="BC77" i="59" s="1"/>
  <c r="AW60" i="59"/>
  <c r="AZ60" i="59" s="1"/>
  <c r="BC60" i="59" s="1"/>
  <c r="AW13" i="59"/>
  <c r="AZ13" i="59" s="1"/>
  <c r="BC13" i="59" s="1"/>
  <c r="AW39" i="59"/>
  <c r="AZ39" i="59" s="1"/>
  <c r="BC39" i="59" s="1"/>
  <c r="AW41" i="59"/>
  <c r="AZ41" i="59" s="1"/>
  <c r="BC41" i="59" s="1"/>
  <c r="AW76" i="59"/>
  <c r="AZ76" i="59" s="1"/>
  <c r="BC76" i="59" s="1"/>
  <c r="BF49" i="59"/>
  <c r="AW52" i="59"/>
  <c r="AZ52" i="59" s="1"/>
  <c r="BC52" i="59" s="1"/>
  <c r="BF30" i="59"/>
  <c r="BP30" i="59" s="1"/>
  <c r="AT44" i="59"/>
  <c r="BQ59" i="59"/>
  <c r="BT59" i="59" s="1"/>
  <c r="AT43" i="59"/>
  <c r="A29" i="59"/>
  <c r="BV29" i="59"/>
  <c r="AT45" i="59"/>
  <c r="AT63" i="59"/>
  <c r="AT11" i="59"/>
  <c r="BC30" i="59"/>
  <c r="AT82" i="59"/>
  <c r="AW31" i="59"/>
  <c r="AZ31" i="59" s="1"/>
  <c r="AT64" i="59"/>
  <c r="AT16" i="59"/>
  <c r="AT26" i="59"/>
  <c r="AT70" i="59"/>
  <c r="BQ26" i="59"/>
  <c r="BT26" i="59" s="1"/>
  <c r="BQ55" i="59"/>
  <c r="BT55" i="59" s="1"/>
  <c r="BQ79" i="59"/>
  <c r="BT79" i="59" s="1"/>
  <c r="BQ66" i="59"/>
  <c r="BT66" i="59" s="1"/>
  <c r="BQ77" i="59"/>
  <c r="BT77" i="59" s="1"/>
  <c r="BQ13" i="59"/>
  <c r="BT13" i="59" s="1"/>
  <c r="BQ67" i="59"/>
  <c r="BT67" i="59" s="1"/>
  <c r="BQ39" i="59"/>
  <c r="BT39" i="59" s="1"/>
  <c r="BQ12" i="59"/>
  <c r="BT12" i="59" s="1"/>
  <c r="BQ41" i="59"/>
  <c r="BT41" i="59" s="1"/>
  <c r="BQ60" i="59"/>
  <c r="BT60" i="59" s="1"/>
  <c r="BQ52" i="59"/>
  <c r="BT52" i="59" s="1"/>
  <c r="BQ76" i="59"/>
  <c r="BT76" i="59" s="1"/>
  <c r="BA21" i="59"/>
  <c r="BD21" i="59" s="1"/>
  <c r="BQ21" i="59"/>
  <c r="BT21" i="59" s="1"/>
  <c r="BB20" i="59"/>
  <c r="BE20" i="59" s="1"/>
  <c r="BA20" i="59"/>
  <c r="BD20" i="59" s="1"/>
  <c r="AT20" i="59"/>
  <c r="BB7" i="59"/>
  <c r="BE7" i="59" s="1"/>
  <c r="BA7" i="59"/>
  <c r="BD7" i="59" s="1"/>
  <c r="BB14" i="59"/>
  <c r="BE14" i="59" s="1"/>
  <c r="AT14" i="59"/>
  <c r="BQ14" i="59"/>
  <c r="BT14" i="59" s="1"/>
  <c r="BB89" i="59"/>
  <c r="BE89" i="59" s="1"/>
  <c r="AT37" i="59"/>
  <c r="BQ89" i="59"/>
  <c r="BT89" i="59" s="1"/>
  <c r="BA89" i="59"/>
  <c r="BD89" i="59" s="1"/>
  <c r="BQ37" i="59"/>
  <c r="BT37" i="59" s="1"/>
  <c r="BB71" i="59"/>
  <c r="BE71" i="59" s="1"/>
  <c r="AT34" i="59"/>
  <c r="BA41" i="59"/>
  <c r="BD41" i="59" s="1"/>
  <c r="AT71" i="59"/>
  <c r="BA71" i="59"/>
  <c r="BD71" i="59" s="1"/>
  <c r="BQ46" i="59"/>
  <c r="BT46" i="59" s="1"/>
  <c r="BA46" i="59"/>
  <c r="BD46" i="59" s="1"/>
  <c r="BQ54" i="59"/>
  <c r="BT54" i="59" s="1"/>
  <c r="BA63" i="59"/>
  <c r="BD63" i="59" s="1"/>
  <c r="BQ85" i="59"/>
  <c r="BT85" i="59" s="1"/>
  <c r="BQ56" i="59"/>
  <c r="BT56" i="59" s="1"/>
  <c r="BA83" i="59"/>
  <c r="BD83" i="59" s="1"/>
  <c r="BA54" i="59"/>
  <c r="BD54" i="59" s="1"/>
  <c r="AT83" i="59"/>
  <c r="AT7" i="59"/>
  <c r="AT54" i="59"/>
  <c r="AT21" i="59"/>
  <c r="BB56" i="59"/>
  <c r="BE56" i="59" s="1"/>
  <c r="AT89" i="59"/>
  <c r="AW89" i="59" s="1"/>
  <c r="AZ89" i="59" s="1"/>
  <c r="AT85" i="59"/>
  <c r="BB46" i="59"/>
  <c r="BE46" i="59" s="1"/>
  <c r="BA55" i="59"/>
  <c r="BD55" i="59" s="1"/>
  <c r="BB55" i="59"/>
  <c r="BE55" i="59" s="1"/>
  <c r="BQ64" i="59"/>
  <c r="BT64" i="59" s="1"/>
  <c r="BA42" i="59"/>
  <c r="BD42" i="59" s="1"/>
  <c r="BQ34" i="59"/>
  <c r="BT34" i="59" s="1"/>
  <c r="BB42" i="59"/>
  <c r="BE42" i="59" s="1"/>
  <c r="BQ87" i="59"/>
  <c r="BT87" i="59" s="1"/>
  <c r="AT42" i="59"/>
  <c r="BA64" i="59"/>
  <c r="BD64" i="59" s="1"/>
  <c r="AT10" i="59"/>
  <c r="BQ10" i="59"/>
  <c r="BT10" i="59" s="1"/>
  <c r="BB74" i="59"/>
  <c r="BE74" i="59" s="1"/>
  <c r="AT81" i="59"/>
  <c r="BQ81" i="59"/>
  <c r="BT81" i="59" s="1"/>
  <c r="BB76" i="59"/>
  <c r="BE76" i="59" s="1"/>
  <c r="AT9" i="59"/>
  <c r="BQ9" i="59"/>
  <c r="BT9" i="59" s="1"/>
  <c r="BB13" i="59"/>
  <c r="BE13" i="59" s="1"/>
  <c r="AT17" i="59"/>
  <c r="BQ17" i="59"/>
  <c r="BT17" i="59" s="1"/>
  <c r="AT78" i="59"/>
  <c r="BB73" i="59"/>
  <c r="BE73" i="59" s="1"/>
  <c r="BA76" i="59"/>
  <c r="BD76" i="59" s="1"/>
  <c r="AW74" i="59"/>
  <c r="AZ74" i="59" s="1"/>
  <c r="BA14" i="59"/>
  <c r="BD14" i="59" s="1"/>
  <c r="BA11" i="59"/>
  <c r="BD11" i="59" s="1"/>
  <c r="BA45" i="59"/>
  <c r="BD45" i="59" s="1"/>
  <c r="BA40" i="59"/>
  <c r="BD40" i="59" s="1"/>
  <c r="BA13" i="59"/>
  <c r="BD13" i="59" s="1"/>
  <c r="AT28" i="59"/>
  <c r="BQ28" i="59"/>
  <c r="BT28" i="59" s="1"/>
  <c r="BA66" i="59"/>
  <c r="BD66" i="59" s="1"/>
  <c r="AT86" i="59"/>
  <c r="BQ86" i="59"/>
  <c r="BT86" i="59" s="1"/>
  <c r="AW69" i="59"/>
  <c r="AZ69" i="59" s="1"/>
  <c r="BA73" i="59"/>
  <c r="BD73" i="59" s="1"/>
  <c r="AT53" i="59"/>
  <c r="BA77" i="59"/>
  <c r="BD77" i="59" s="1"/>
  <c r="BA75" i="59"/>
  <c r="BD75" i="59" s="1"/>
  <c r="BB63" i="59"/>
  <c r="BE63" i="59" s="1"/>
  <c r="BA85" i="59"/>
  <c r="BD85" i="59" s="1"/>
  <c r="BA32" i="59"/>
  <c r="BD32" i="59" s="1"/>
  <c r="BB40" i="59"/>
  <c r="BE40" i="59" s="1"/>
  <c r="AT27" i="59"/>
  <c r="BQ27" i="59"/>
  <c r="BT27" i="59" s="1"/>
  <c r="BB80" i="59"/>
  <c r="BE80" i="59" s="1"/>
  <c r="BB83" i="59"/>
  <c r="BE83" i="59" s="1"/>
  <c r="BB21" i="59"/>
  <c r="BE21" i="59" s="1"/>
  <c r="AW40" i="59"/>
  <c r="AZ40" i="59" s="1"/>
  <c r="BB26" i="59"/>
  <c r="BE26" i="59" s="1"/>
  <c r="BA12" i="59"/>
  <c r="BD12" i="59" s="1"/>
  <c r="AT38" i="59"/>
  <c r="BB44" i="59"/>
  <c r="BE44" i="59" s="1"/>
  <c r="BB49" i="59"/>
  <c r="BE49" i="59" s="1"/>
  <c r="BB57" i="59"/>
  <c r="BE57" i="59" s="1"/>
  <c r="AW84" i="59"/>
  <c r="AZ84" i="59" s="1"/>
  <c r="AW73" i="59"/>
  <c r="AZ73" i="59" s="1"/>
  <c r="AW75" i="59"/>
  <c r="AZ75" i="59" s="1"/>
  <c r="BA56" i="59"/>
  <c r="BD56" i="59" s="1"/>
  <c r="BB32" i="59"/>
  <c r="BE32" i="59" s="1"/>
  <c r="BA52" i="59"/>
  <c r="BD52" i="59" s="1"/>
  <c r="BB59" i="59"/>
  <c r="BE59" i="59" s="1"/>
  <c r="AW55" i="59"/>
  <c r="AZ55" i="59" s="1"/>
  <c r="BA59" i="59"/>
  <c r="BD59" i="59" s="1"/>
  <c r="AW32" i="59"/>
  <c r="AZ32" i="59" s="1"/>
  <c r="BQ61" i="59"/>
  <c r="BT61" i="59" s="1"/>
  <c r="AT61" i="59"/>
  <c r="BA37" i="59"/>
  <c r="BD37" i="59" s="1"/>
  <c r="BA34" i="59"/>
  <c r="BD34" i="59" s="1"/>
  <c r="BB34" i="59"/>
  <c r="BE34" i="59" s="1"/>
  <c r="AT36" i="59"/>
  <c r="BQ36" i="59"/>
  <c r="BT36" i="59" s="1"/>
  <c r="AT58" i="59"/>
  <c r="BA57" i="59"/>
  <c r="BD57" i="59" s="1"/>
  <c r="BA67" i="59"/>
  <c r="BD67" i="59" s="1"/>
  <c r="AW80" i="59"/>
  <c r="AZ80" i="59" s="1"/>
  <c r="BB85" i="59"/>
  <c r="BE85" i="59" s="1"/>
  <c r="BB69" i="59"/>
  <c r="BE69" i="59" s="1"/>
  <c r="BB43" i="59"/>
  <c r="BE43" i="59" s="1"/>
  <c r="BB12" i="59"/>
  <c r="BE12" i="59" s="1"/>
  <c r="BB16" i="59"/>
  <c r="BE16" i="59" s="1"/>
  <c r="BA39" i="59"/>
  <c r="BD39" i="59" s="1"/>
  <c r="AW12" i="59"/>
  <c r="AZ12" i="59" s="1"/>
  <c r="AT48" i="59"/>
  <c r="AT35" i="59"/>
  <c r="BQ35" i="59"/>
  <c r="BT35" i="59" s="1"/>
  <c r="BB60" i="59"/>
  <c r="BE60" i="59" s="1"/>
  <c r="BB84" i="59"/>
  <c r="BE84" i="59" s="1"/>
  <c r="BB54" i="59"/>
  <c r="BE54" i="59" s="1"/>
  <c r="BQ88" i="59"/>
  <c r="BT88" i="59" s="1"/>
  <c r="AT88" i="59"/>
  <c r="BA43" i="59"/>
  <c r="BD43" i="59" s="1"/>
  <c r="AW56" i="59"/>
  <c r="AZ56" i="59" s="1"/>
  <c r="AT18" i="59"/>
  <c r="BQ18" i="59"/>
  <c r="BT18" i="59" s="1"/>
  <c r="AW57" i="59"/>
  <c r="AZ57" i="59" s="1"/>
  <c r="AT8" i="59"/>
  <c r="AW59" i="59"/>
  <c r="AZ59" i="59" s="1"/>
  <c r="BA60" i="59"/>
  <c r="BD60" i="59" s="1"/>
  <c r="BB79" i="59"/>
  <c r="BE79" i="59" s="1"/>
  <c r="AT22" i="59"/>
  <c r="BQ33" i="59"/>
  <c r="BT33" i="59" s="1"/>
  <c r="AT33" i="59"/>
  <c r="BB41" i="59"/>
  <c r="BE41" i="59" s="1"/>
  <c r="AT50" i="59"/>
  <c r="BQ50" i="59"/>
  <c r="BT50" i="59" s="1"/>
  <c r="BA49" i="59"/>
  <c r="BD49" i="59" s="1"/>
  <c r="AT68" i="59"/>
  <c r="BQ68" i="59"/>
  <c r="BT68" i="59" s="1"/>
  <c r="AW67" i="59"/>
  <c r="AZ67" i="59" s="1"/>
  <c r="BC49" i="59"/>
  <c r="AW46" i="59"/>
  <c r="AZ46" i="59" s="1"/>
  <c r="BA84" i="59"/>
  <c r="BD84" i="59" s="1"/>
  <c r="BF25" i="59" l="1"/>
  <c r="BP25" i="59" s="1"/>
  <c r="BF60" i="59"/>
  <c r="BF84" i="59"/>
  <c r="BF46" i="59"/>
  <c r="BF66" i="59"/>
  <c r="BP66" i="59" s="1"/>
  <c r="BV66" i="59" s="1"/>
  <c r="BF76" i="59"/>
  <c r="BF79" i="59"/>
  <c r="BP79" i="59" s="1"/>
  <c r="BV79" i="59" s="1"/>
  <c r="BF80" i="59"/>
  <c r="BF55" i="59"/>
  <c r="BF74" i="59"/>
  <c r="BF77" i="59"/>
  <c r="BP77" i="59" s="1"/>
  <c r="BV77" i="59" s="1"/>
  <c r="BF75" i="59"/>
  <c r="BF39" i="59"/>
  <c r="BP39" i="59" s="1"/>
  <c r="BV39" i="59" s="1"/>
  <c r="BF13" i="59"/>
  <c r="BF40" i="59"/>
  <c r="AW63" i="59"/>
  <c r="AZ63" i="59" s="1"/>
  <c r="BC63" i="59" s="1"/>
  <c r="BF73" i="59"/>
  <c r="BF59" i="59"/>
  <c r="BF32" i="59"/>
  <c r="BF67" i="59"/>
  <c r="AW83" i="59"/>
  <c r="AZ83" i="59" s="1"/>
  <c r="BC83" i="59" s="1"/>
  <c r="AW70" i="59"/>
  <c r="AZ70" i="59" s="1"/>
  <c r="BC70" i="59" s="1"/>
  <c r="AW43" i="59"/>
  <c r="AZ43" i="59" s="1"/>
  <c r="BC43" i="59" s="1"/>
  <c r="BF69" i="59"/>
  <c r="AW37" i="59"/>
  <c r="AZ37" i="59" s="1"/>
  <c r="BC37" i="59" s="1"/>
  <c r="AW26" i="59"/>
  <c r="AZ26" i="59" s="1"/>
  <c r="BC26" i="59" s="1"/>
  <c r="AW11" i="59"/>
  <c r="AZ11" i="59" s="1"/>
  <c r="BC11" i="59" s="1"/>
  <c r="AW14" i="59"/>
  <c r="AZ14" i="59" s="1"/>
  <c r="BC14" i="59" s="1"/>
  <c r="AW16" i="59"/>
  <c r="AZ16" i="59" s="1"/>
  <c r="BC16" i="59" s="1"/>
  <c r="AW44" i="59"/>
  <c r="AZ44" i="59" s="1"/>
  <c r="BC44" i="59" s="1"/>
  <c r="AW34" i="59"/>
  <c r="AZ34" i="59" s="1"/>
  <c r="BC34" i="59" s="1"/>
  <c r="AW42" i="59"/>
  <c r="AZ42" i="59" s="1"/>
  <c r="BC42" i="59" s="1"/>
  <c r="AW21" i="59"/>
  <c r="AZ21" i="59" s="1"/>
  <c r="BC21" i="59" s="1"/>
  <c r="AW64" i="59"/>
  <c r="AZ64" i="59" s="1"/>
  <c r="BC64" i="59" s="1"/>
  <c r="BF41" i="59"/>
  <c r="AW85" i="59"/>
  <c r="BF85" i="59" s="1"/>
  <c r="AW54" i="59"/>
  <c r="AZ54" i="59" s="1"/>
  <c r="BC54" i="59" s="1"/>
  <c r="AW71" i="59"/>
  <c r="AZ71" i="59" s="1"/>
  <c r="BC71" i="59" s="1"/>
  <c r="BF12" i="59"/>
  <c r="BF56" i="59"/>
  <c r="AW20" i="59"/>
  <c r="AZ20" i="59" s="1"/>
  <c r="BC20" i="59" s="1"/>
  <c r="AW45" i="59"/>
  <c r="AZ45" i="59" s="1"/>
  <c r="BC45" i="59" s="1"/>
  <c r="AW7" i="59"/>
  <c r="AZ7" i="59" s="1"/>
  <c r="BC7" i="59" s="1"/>
  <c r="AW82" i="59"/>
  <c r="AZ82" i="59" s="1"/>
  <c r="BC82" i="59" s="1"/>
  <c r="BF52" i="59"/>
  <c r="BP52" i="59" s="1"/>
  <c r="BV52" i="59" s="1"/>
  <c r="BF31" i="59"/>
  <c r="BP31" i="59" s="1"/>
  <c r="BF57" i="59"/>
  <c r="BV30" i="59"/>
  <c r="A30" i="59"/>
  <c r="BC31" i="59"/>
  <c r="BF89" i="59"/>
  <c r="BB17" i="59"/>
  <c r="BE17" i="59" s="1"/>
  <c r="BA17" i="59"/>
  <c r="BD17" i="59" s="1"/>
  <c r="BA33" i="59"/>
  <c r="BD33" i="59" s="1"/>
  <c r="BC59" i="59"/>
  <c r="BA18" i="59"/>
  <c r="BD18" i="59" s="1"/>
  <c r="AW88" i="59"/>
  <c r="AZ88" i="59" s="1"/>
  <c r="BB35" i="59"/>
  <c r="BE35" i="59" s="1"/>
  <c r="BC73" i="59"/>
  <c r="BC84" i="59"/>
  <c r="BC69" i="59"/>
  <c r="BC74" i="59"/>
  <c r="BB9" i="59"/>
  <c r="BE9" i="59" s="1"/>
  <c r="AW18" i="59"/>
  <c r="AZ18" i="59" s="1"/>
  <c r="BA9" i="59"/>
  <c r="BD9" i="59" s="1"/>
  <c r="BB50" i="59"/>
  <c r="BE50" i="59" s="1"/>
  <c r="BA36" i="59"/>
  <c r="BD36" i="59" s="1"/>
  <c r="BB61" i="59"/>
  <c r="BE61" i="59" s="1"/>
  <c r="BC32" i="59"/>
  <c r="BC55" i="59"/>
  <c r="AW28" i="59"/>
  <c r="AZ28" i="59" s="1"/>
  <c r="BA81" i="59"/>
  <c r="BD81" i="59" s="1"/>
  <c r="AW10" i="59"/>
  <c r="AZ10" i="59" s="1"/>
  <c r="BB68" i="59"/>
  <c r="BE68" i="59" s="1"/>
  <c r="BA61" i="59"/>
  <c r="BD61" i="59" s="1"/>
  <c r="BA28" i="59"/>
  <c r="BD28" i="59" s="1"/>
  <c r="BA10" i="59"/>
  <c r="BD10" i="59" s="1"/>
  <c r="BA68" i="59"/>
  <c r="BD68" i="59" s="1"/>
  <c r="BB18" i="59"/>
  <c r="BE18" i="59" s="1"/>
  <c r="BC89" i="59"/>
  <c r="AW35" i="59"/>
  <c r="AZ35" i="59" s="1"/>
  <c r="BC12" i="59"/>
  <c r="AW36" i="59"/>
  <c r="AZ36" i="59" s="1"/>
  <c r="BC75" i="59"/>
  <c r="BB27" i="59"/>
  <c r="BE27" i="59" s="1"/>
  <c r="AW9" i="59"/>
  <c r="AZ9" i="59" s="1"/>
  <c r="AW86" i="59"/>
  <c r="AZ86" i="59" s="1"/>
  <c r="AW68" i="59"/>
  <c r="AZ68" i="59" s="1"/>
  <c r="BB33" i="59"/>
  <c r="BE33" i="59" s="1"/>
  <c r="BA35" i="59"/>
  <c r="BD35" i="59" s="1"/>
  <c r="AW17" i="59"/>
  <c r="AZ17" i="59" s="1"/>
  <c r="BC46" i="59"/>
  <c r="AW50" i="59"/>
  <c r="AZ50" i="59" s="1"/>
  <c r="AW33" i="59"/>
  <c r="AZ33" i="59" s="1"/>
  <c r="BA88" i="59"/>
  <c r="BD88" i="59" s="1"/>
  <c r="BC80" i="59"/>
  <c r="AW61" i="59"/>
  <c r="AZ61" i="59" s="1"/>
  <c r="BA27" i="59"/>
  <c r="BD27" i="59" s="1"/>
  <c r="BB86" i="59"/>
  <c r="BE86" i="59" s="1"/>
  <c r="BB28" i="59"/>
  <c r="BE28" i="59" s="1"/>
  <c r="AW81" i="59"/>
  <c r="AZ81" i="59" s="1"/>
  <c r="BB10" i="59"/>
  <c r="BE10" i="59" s="1"/>
  <c r="AW27" i="59"/>
  <c r="AZ27" i="59" s="1"/>
  <c r="BC67" i="59"/>
  <c r="BQ65" i="59" s="1"/>
  <c r="BT65" i="59" s="1"/>
  <c r="BA50" i="59"/>
  <c r="BD50" i="59" s="1"/>
  <c r="BB81" i="59"/>
  <c r="BE81" i="59" s="1"/>
  <c r="BC57" i="59"/>
  <c r="BC56" i="59"/>
  <c r="BB88" i="59"/>
  <c r="BE88" i="59" s="1"/>
  <c r="BB36" i="59"/>
  <c r="BE36" i="59" s="1"/>
  <c r="BC40" i="59"/>
  <c r="BA86" i="59"/>
  <c r="BD86" i="59" s="1"/>
  <c r="BF70" i="59" l="1"/>
  <c r="BP70" i="59" s="1"/>
  <c r="BV70" i="59" s="1"/>
  <c r="BF71" i="59"/>
  <c r="BP71" i="59" s="1"/>
  <c r="BV71" i="59" s="1"/>
  <c r="BF11" i="59"/>
  <c r="BP11" i="59" s="1"/>
  <c r="BV11" i="59" s="1"/>
  <c r="BF34" i="59"/>
  <c r="BP34" i="59" s="1"/>
  <c r="BV34" i="59" s="1"/>
  <c r="BF64" i="59"/>
  <c r="BP64" i="59" s="1"/>
  <c r="BV64" i="59" s="1"/>
  <c r="BF16" i="59"/>
  <c r="BP16" i="59" s="1"/>
  <c r="BV16" i="59" s="1"/>
  <c r="BF83" i="59"/>
  <c r="BP83" i="59" s="1"/>
  <c r="BV83" i="59" s="1"/>
  <c r="BF54" i="59"/>
  <c r="BF37" i="59"/>
  <c r="BP37" i="59" s="1"/>
  <c r="BV37" i="59" s="1"/>
  <c r="BF43" i="59"/>
  <c r="BP43" i="59" s="1"/>
  <c r="BV43" i="59" s="1"/>
  <c r="BF42" i="59"/>
  <c r="BP42" i="59" s="1"/>
  <c r="BV42" i="59" s="1"/>
  <c r="BF63" i="59"/>
  <c r="BP63" i="59" s="1"/>
  <c r="BV63" i="59" s="1"/>
  <c r="BF7" i="59"/>
  <c r="BP7" i="59" s="1"/>
  <c r="BV7" i="59" s="1"/>
  <c r="BF88" i="59"/>
  <c r="BF61" i="59"/>
  <c r="BF27" i="59"/>
  <c r="BF20" i="59"/>
  <c r="BP20" i="59" s="1"/>
  <c r="BV20" i="59" s="1"/>
  <c r="BF26" i="59"/>
  <c r="BP26" i="59" s="1"/>
  <c r="BV26" i="59" s="1"/>
  <c r="BF86" i="59"/>
  <c r="BF9" i="59"/>
  <c r="BF18" i="59"/>
  <c r="BF21" i="59"/>
  <c r="BP21" i="59" s="1"/>
  <c r="BV21" i="59" s="1"/>
  <c r="BF44" i="59"/>
  <c r="BP44" i="59" s="1"/>
  <c r="BV44" i="59" s="1"/>
  <c r="BF50" i="59"/>
  <c r="BF33" i="59"/>
  <c r="AZ85" i="59"/>
  <c r="BC85" i="59" s="1"/>
  <c r="BF81" i="59"/>
  <c r="BF17" i="59"/>
  <c r="BF45" i="59"/>
  <c r="BP45" i="59" s="1"/>
  <c r="BV45" i="59" s="1"/>
  <c r="BF35" i="59"/>
  <c r="BF28" i="59"/>
  <c r="BF14" i="59"/>
  <c r="BP14" i="59" s="1"/>
  <c r="BV14" i="59" s="1"/>
  <c r="BF10" i="59"/>
  <c r="BF82" i="59"/>
  <c r="BP82" i="59" s="1"/>
  <c r="BV82" i="59" s="1"/>
  <c r="BF36" i="59"/>
  <c r="BF68" i="59"/>
  <c r="A31" i="59"/>
  <c r="BV31" i="59"/>
  <c r="BP55" i="59"/>
  <c r="BV55" i="59" s="1"/>
  <c r="BP75" i="59"/>
  <c r="BV75" i="59" s="1"/>
  <c r="BP67" i="59"/>
  <c r="BV67" i="59" s="1"/>
  <c r="BP32" i="59"/>
  <c r="BV32" i="59" s="1"/>
  <c r="BP80" i="59"/>
  <c r="BV80" i="59" s="1"/>
  <c r="BP74" i="59"/>
  <c r="BV74" i="59" s="1"/>
  <c r="BP56" i="59"/>
  <c r="BV56" i="59" s="1"/>
  <c r="BP12" i="59"/>
  <c r="BV12" i="59" s="1"/>
  <c r="BP46" i="59"/>
  <c r="BV46" i="59" s="1"/>
  <c r="BP60" i="59"/>
  <c r="BV60" i="59" s="1"/>
  <c r="BP69" i="59"/>
  <c r="BV69" i="59" s="1"/>
  <c r="BP13" i="59"/>
  <c r="BV13" i="59" s="1"/>
  <c r="BP49" i="59"/>
  <c r="BV49" i="59" s="1"/>
  <c r="BP40" i="59"/>
  <c r="BV40" i="59" s="1"/>
  <c r="BP76" i="59"/>
  <c r="BV76" i="59" s="1"/>
  <c r="BP84" i="59"/>
  <c r="BV84" i="59" s="1"/>
  <c r="BP73" i="59"/>
  <c r="BV73" i="59" s="1"/>
  <c r="BP54" i="59"/>
  <c r="BV54" i="59" s="1"/>
  <c r="BP57" i="59"/>
  <c r="BV57" i="59" s="1"/>
  <c r="BP41" i="59"/>
  <c r="BV41" i="59" s="1"/>
  <c r="BP89" i="59"/>
  <c r="BV89" i="59" s="1"/>
  <c r="BQ38" i="59"/>
  <c r="BT38" i="59" s="1"/>
  <c r="BP59" i="59"/>
  <c r="BV59" i="59" s="1"/>
  <c r="BC10" i="59"/>
  <c r="BC61" i="59"/>
  <c r="BQ58" i="59" s="1"/>
  <c r="BT58" i="59" s="1"/>
  <c r="BC9" i="59"/>
  <c r="BC81" i="59"/>
  <c r="BQ78" i="59" s="1"/>
  <c r="BT78" i="59" s="1"/>
  <c r="BC33" i="59"/>
  <c r="BC17" i="59"/>
  <c r="BC86" i="59"/>
  <c r="BC88" i="59"/>
  <c r="BC68" i="59"/>
  <c r="BC28" i="59"/>
  <c r="BQ53" i="59"/>
  <c r="BT53" i="59" s="1"/>
  <c r="BC27" i="59"/>
  <c r="BC50" i="59"/>
  <c r="BQ48" i="59" s="1"/>
  <c r="BT48" i="59" s="1"/>
  <c r="BC36" i="59"/>
  <c r="BC35" i="59"/>
  <c r="BC18" i="59"/>
  <c r="BQ72" i="59"/>
  <c r="BT72" i="59" s="1"/>
  <c r="BP85" i="59" l="1"/>
  <c r="BV85" i="59" s="1"/>
  <c r="BP68" i="59"/>
  <c r="BV68" i="59" s="1"/>
  <c r="BP81" i="59"/>
  <c r="BV81" i="59" s="1"/>
  <c r="BP61" i="59"/>
  <c r="BV61" i="59" s="1"/>
  <c r="BP88" i="59"/>
  <c r="BV88" i="59" s="1"/>
  <c r="BP86" i="59"/>
  <c r="BV86" i="59" s="1"/>
  <c r="BP27" i="59"/>
  <c r="BV27" i="59" s="1"/>
  <c r="BP17" i="59"/>
  <c r="BV17" i="59" s="1"/>
  <c r="BP18" i="59"/>
  <c r="BV18" i="59" s="1"/>
  <c r="BP10" i="59"/>
  <c r="BV10" i="59" s="1"/>
  <c r="BP28" i="59"/>
  <c r="BV28" i="59" s="1"/>
  <c r="BP36" i="59"/>
  <c r="BV36" i="59" s="1"/>
  <c r="BP33" i="59"/>
  <c r="BV33" i="59" s="1"/>
  <c r="BP50" i="59"/>
  <c r="BV50" i="59" s="1"/>
  <c r="BP35" i="59"/>
  <c r="BV35" i="59" s="1"/>
  <c r="BP9" i="59"/>
  <c r="BV9" i="59" s="1"/>
  <c r="BQ8" i="59"/>
  <c r="BT8" i="59" s="1"/>
  <c r="N72" i="59" l="1"/>
  <c r="M72" i="59" s="1"/>
  <c r="M72" i="73" l="1"/>
  <c r="AW72" i="59"/>
  <c r="AZ72" i="59" l="1"/>
  <c r="BF72" i="59"/>
  <c r="BB72" i="59"/>
  <c r="BE72" i="59" s="1"/>
  <c r="AG72" i="73"/>
  <c r="AH72" i="73" s="1"/>
  <c r="AI72" i="73" s="1"/>
  <c r="A72" i="73" s="1"/>
  <c r="BA65" i="59"/>
  <c r="BD65" i="59" s="1"/>
  <c r="BB65" i="59"/>
  <c r="BE65" i="59" s="1"/>
  <c r="BA72" i="59"/>
  <c r="BD72" i="59" s="1"/>
  <c r="BC72" i="59" l="1"/>
  <c r="BP72" i="59"/>
  <c r="BV72" i="59" s="1"/>
  <c r="H5" i="11"/>
  <c r="F5" i="11"/>
  <c r="BR4" i="59" l="1"/>
  <c r="BS4" i="59"/>
  <c r="BQ4" i="59"/>
  <c r="BM4" i="59"/>
  <c r="BN4" i="59"/>
  <c r="BL4" i="59"/>
  <c r="BJ4" i="59"/>
  <c r="BK4" i="59"/>
  <c r="BI4" i="59"/>
  <c r="BG4" i="59"/>
  <c r="BH4" i="59"/>
  <c r="BF4" i="59"/>
  <c r="BD4" i="59"/>
  <c r="BE4" i="59"/>
  <c r="BC4" i="59"/>
  <c r="BA4" i="59"/>
  <c r="BB4" i="59"/>
  <c r="AZ4" i="59"/>
  <c r="AX4" i="59"/>
  <c r="AY4" i="59"/>
  <c r="AW4" i="59"/>
  <c r="AU4" i="59"/>
  <c r="AV4" i="59"/>
  <c r="AT4" i="59"/>
  <c r="AK4" i="59"/>
  <c r="AL4" i="59"/>
  <c r="AM4" i="59"/>
  <c r="AG4" i="59"/>
  <c r="AH4" i="59"/>
  <c r="AI4" i="59"/>
  <c r="C5" i="68" l="1" a="1"/>
  <c r="C5" i="68" s="1"/>
  <c r="BL23" i="59" l="1"/>
  <c r="AT23" i="59"/>
  <c r="E2" i="11"/>
  <c r="N65" i="59"/>
  <c r="M65" i="59" s="1"/>
  <c r="N58" i="59"/>
  <c r="M58" i="59" s="1"/>
  <c r="N53" i="59"/>
  <c r="M53" i="59" s="1"/>
  <c r="N48" i="59"/>
  <c r="M48" i="59" s="1"/>
  <c r="N38" i="59"/>
  <c r="M38" i="59" s="1"/>
  <c r="M22" i="59"/>
  <c r="BA23" i="59" l="1"/>
  <c r="BD23" i="59" s="1"/>
  <c r="M48" i="73"/>
  <c r="AW48" i="59"/>
  <c r="M53" i="73"/>
  <c r="AW53" i="59"/>
  <c r="BB23" i="59"/>
  <c r="BE23" i="59" s="1"/>
  <c r="AW23" i="59"/>
  <c r="AZ23" i="59" s="1"/>
  <c r="M58" i="73"/>
  <c r="AW58" i="59"/>
  <c r="M65" i="73"/>
  <c r="AG65" i="73" s="1"/>
  <c r="AH65" i="73" s="1"/>
  <c r="AI65" i="73" s="1"/>
  <c r="A65" i="73" s="1"/>
  <c r="AW65" i="59"/>
  <c r="AT62" i="59"/>
  <c r="M38" i="73"/>
  <c r="AW38" i="59"/>
  <c r="M22" i="73"/>
  <c r="AT19" i="59"/>
  <c r="AW22" i="59"/>
  <c r="BF22" i="59" s="1"/>
  <c r="M19" i="59"/>
  <c r="N62" i="59"/>
  <c r="AG9" i="73"/>
  <c r="AH9" i="73" s="1"/>
  <c r="AI9" i="73" s="1"/>
  <c r="A9" i="73" s="1"/>
  <c r="N8" i="59"/>
  <c r="N78" i="59"/>
  <c r="AZ65" i="59" l="1"/>
  <c r="BF65" i="59"/>
  <c r="AZ53" i="59"/>
  <c r="BF53" i="59"/>
  <c r="AZ58" i="59"/>
  <c r="BF58" i="59"/>
  <c r="AZ48" i="59"/>
  <c r="BF48" i="59"/>
  <c r="AZ38" i="59"/>
  <c r="BF38" i="59"/>
  <c r="BF23" i="59"/>
  <c r="M78" i="59"/>
  <c r="AW8" i="59"/>
  <c r="BF8" i="59" s="1"/>
  <c r="M8" i="59"/>
  <c r="M62" i="73"/>
  <c r="M62" i="59"/>
  <c r="AT51" i="59"/>
  <c r="AG53" i="73"/>
  <c r="AH53" i="73" s="1"/>
  <c r="AI53" i="73" s="1"/>
  <c r="A53" i="73" s="1"/>
  <c r="AZ22" i="59"/>
  <c r="AG22" i="73"/>
  <c r="AH22" i="73" s="1"/>
  <c r="AI22" i="73" s="1"/>
  <c r="A22" i="73" s="1"/>
  <c r="BA53" i="59"/>
  <c r="BD53" i="59" s="1"/>
  <c r="BA38" i="59"/>
  <c r="BD38" i="59" s="1"/>
  <c r="AW62" i="59"/>
  <c r="AZ62" i="59" s="1"/>
  <c r="BC23" i="59"/>
  <c r="BQ22" i="59" s="1"/>
  <c r="BT22" i="59" s="1"/>
  <c r="BB53" i="59"/>
  <c r="BE53" i="59" s="1"/>
  <c r="BB22" i="59"/>
  <c r="BE22" i="59" s="1"/>
  <c r="AG48" i="73"/>
  <c r="AH48" i="73" s="1"/>
  <c r="AI48" i="73" s="1"/>
  <c r="A48" i="73" s="1"/>
  <c r="M78" i="73"/>
  <c r="AW78" i="59"/>
  <c r="BB48" i="59"/>
  <c r="BE48" i="59" s="1"/>
  <c r="AW19" i="59"/>
  <c r="AZ19" i="59" s="1"/>
  <c r="BA58" i="59"/>
  <c r="BD58" i="59" s="1"/>
  <c r="AG58" i="73"/>
  <c r="AH58" i="73" s="1"/>
  <c r="AI58" i="73" s="1"/>
  <c r="A58" i="73" s="1"/>
  <c r="BB19" i="59"/>
  <c r="BE19" i="59" s="1"/>
  <c r="BA22" i="59"/>
  <c r="BD22" i="59" s="1"/>
  <c r="BB38" i="59"/>
  <c r="BE38" i="59" s="1"/>
  <c r="N51" i="59"/>
  <c r="M19" i="73"/>
  <c r="AT15" i="59"/>
  <c r="BA19" i="59"/>
  <c r="BD19" i="59" s="1"/>
  <c r="BB58" i="59"/>
  <c r="BE58" i="59" s="1"/>
  <c r="AG38" i="73"/>
  <c r="AH38" i="73" s="1"/>
  <c r="AI38" i="73" s="1"/>
  <c r="A38" i="73" s="1"/>
  <c r="BA48" i="59"/>
  <c r="BD48" i="59" s="1"/>
  <c r="AT6" i="59"/>
  <c r="M8" i="73"/>
  <c r="N6" i="59"/>
  <c r="BF62" i="59" l="1"/>
  <c r="AZ78" i="59"/>
  <c r="BF78" i="59"/>
  <c r="BF19" i="59"/>
  <c r="AZ8" i="59"/>
  <c r="BC8" i="59" s="1"/>
  <c r="BQ6" i="59" s="1"/>
  <c r="BT6" i="59" s="1"/>
  <c r="M51" i="59"/>
  <c r="M6" i="73"/>
  <c r="AG6" i="73" s="1"/>
  <c r="AH6" i="73" s="1"/>
  <c r="AI6" i="73" s="1"/>
  <c r="A6" i="73" s="1"/>
  <c r="M6" i="59"/>
  <c r="AG62" i="73"/>
  <c r="AH62" i="73" s="1"/>
  <c r="AI62" i="73" s="1"/>
  <c r="A62" i="73" s="1"/>
  <c r="AG19" i="73"/>
  <c r="AH19" i="73" s="1"/>
  <c r="AI19" i="73" s="1"/>
  <c r="A19" i="73" s="1"/>
  <c r="BP23" i="59"/>
  <c r="BV23" i="59" s="1"/>
  <c r="BB62" i="59"/>
  <c r="BE62" i="59" s="1"/>
  <c r="BC62" i="59"/>
  <c r="BC48" i="59"/>
  <c r="BP48" i="59"/>
  <c r="BV48" i="59" s="1"/>
  <c r="BB78" i="59"/>
  <c r="BE78" i="59" s="1"/>
  <c r="BA62" i="59"/>
  <c r="BD62" i="59" s="1"/>
  <c r="AG78" i="73"/>
  <c r="AH78" i="73" s="1"/>
  <c r="AI78" i="73" s="1"/>
  <c r="A78" i="73" s="1"/>
  <c r="BC22" i="59"/>
  <c r="BQ19" i="59" s="1"/>
  <c r="BT19" i="59" s="1"/>
  <c r="BP22" i="59"/>
  <c r="BV22" i="59" s="1"/>
  <c r="BA15" i="59"/>
  <c r="BD15" i="59" s="1"/>
  <c r="BC65" i="59"/>
  <c r="BQ62" i="59" s="1"/>
  <c r="BT62" i="59" s="1"/>
  <c r="BP65" i="59"/>
  <c r="BV65" i="59" s="1"/>
  <c r="BC38" i="59"/>
  <c r="BP38" i="59"/>
  <c r="BV38" i="59" s="1"/>
  <c r="BC53" i="59"/>
  <c r="BP53" i="59"/>
  <c r="BV53" i="59" s="1"/>
  <c r="BB8" i="59"/>
  <c r="BE8" i="59" s="1"/>
  <c r="BA78" i="59"/>
  <c r="BD78" i="59" s="1"/>
  <c r="M51" i="73"/>
  <c r="AT47" i="59"/>
  <c r="AW51" i="59"/>
  <c r="AZ51" i="59" s="1"/>
  <c r="BC19" i="59"/>
  <c r="BB6" i="59"/>
  <c r="BE6" i="59" s="1"/>
  <c r="BA8" i="59"/>
  <c r="BD8" i="59" s="1"/>
  <c r="AG8" i="73"/>
  <c r="AH8" i="73" s="1"/>
  <c r="AI8" i="73" s="1"/>
  <c r="A8" i="73" s="1"/>
  <c r="BA6" i="59"/>
  <c r="BD6" i="59" s="1"/>
  <c r="BC58" i="59"/>
  <c r="BP58" i="59"/>
  <c r="BV58" i="59" s="1"/>
  <c r="AW6" i="59"/>
  <c r="AZ6" i="59" s="1"/>
  <c r="N15" i="59"/>
  <c r="AW15" i="59" s="1"/>
  <c r="BF15" i="59" s="1"/>
  <c r="N47" i="59"/>
  <c r="BF51" i="59" l="1"/>
  <c r="BF6" i="59"/>
  <c r="AZ15" i="59"/>
  <c r="BC15" i="59" s="1"/>
  <c r="M47" i="73"/>
  <c r="AG47" i="73" s="1"/>
  <c r="AH47" i="73" s="1"/>
  <c r="AI47" i="73" s="1"/>
  <c r="A47" i="73" s="1"/>
  <c r="M47" i="59"/>
  <c r="M15" i="73"/>
  <c r="AG15" i="73" s="1"/>
  <c r="AH15" i="73" s="1"/>
  <c r="AI15" i="73" s="1"/>
  <c r="A15" i="73" s="1"/>
  <c r="M15" i="59"/>
  <c r="BQ15" i="59"/>
  <c r="BT15" i="59" s="1"/>
  <c r="AG51" i="73"/>
  <c r="AH51" i="73" s="1"/>
  <c r="AI51" i="73" s="1"/>
  <c r="A51" i="73" s="1"/>
  <c r="BP8" i="59"/>
  <c r="BV8" i="59" s="1"/>
  <c r="BP19" i="59"/>
  <c r="BV19" i="59" s="1"/>
  <c r="BQ51" i="59"/>
  <c r="BT51" i="59" s="1"/>
  <c r="BB47" i="59"/>
  <c r="BE47" i="59" s="1"/>
  <c r="BP62" i="59"/>
  <c r="BV62" i="59" s="1"/>
  <c r="BB51" i="59"/>
  <c r="BE51" i="59" s="1"/>
  <c r="BC78" i="59"/>
  <c r="BP78" i="59"/>
  <c r="BV78" i="59" s="1"/>
  <c r="BA47" i="59"/>
  <c r="BD47" i="59" s="1"/>
  <c r="AW47" i="59"/>
  <c r="AZ47" i="59" s="1"/>
  <c r="BA51" i="59"/>
  <c r="BD51" i="59" s="1"/>
  <c r="BC6" i="59"/>
  <c r="Z47" i="59"/>
  <c r="N5" i="59"/>
  <c r="A73" i="59"/>
  <c r="BF47" i="59" l="1"/>
  <c r="M5" i="73"/>
  <c r="AG5" i="73" s="1"/>
  <c r="AH5" i="73" s="1"/>
  <c r="AI5" i="73" s="1"/>
  <c r="M5" i="59"/>
  <c r="BP6" i="59"/>
  <c r="BV6" i="59" s="1"/>
  <c r="BC51" i="59"/>
  <c r="BQ47" i="59" s="1"/>
  <c r="BT47" i="59" s="1"/>
  <c r="BP51" i="59"/>
  <c r="BV51" i="59" s="1"/>
  <c r="BC47" i="59"/>
  <c r="BB15" i="59"/>
  <c r="BE15" i="59" s="1"/>
  <c r="Z5" i="59"/>
  <c r="N87" i="59"/>
  <c r="A74" i="59"/>
  <c r="M87" i="59" l="1"/>
  <c r="BP47" i="59"/>
  <c r="BV47" i="59" s="1"/>
  <c r="BP15" i="59"/>
  <c r="BV15" i="59" s="1"/>
  <c r="M87" i="73"/>
  <c r="AT90" i="59"/>
  <c r="N90" i="59"/>
  <c r="A5" i="73"/>
  <c r="M90" i="73" l="1"/>
  <c r="AG90" i="73" s="1"/>
  <c r="AH90" i="73" s="1"/>
  <c r="M90" i="59"/>
  <c r="AG87" i="73"/>
  <c r="AH87" i="73" s="1"/>
  <c r="AI87" i="73" s="1"/>
  <c r="A87" i="73" s="1"/>
  <c r="BA90" i="59"/>
  <c r="BD90" i="59" s="1"/>
  <c r="BB90" i="59"/>
  <c r="BE90" i="59" s="1"/>
  <c r="AW90" i="59"/>
  <c r="AZ90" i="59" s="1"/>
  <c r="G6" i="11" a="1"/>
  <c r="G6" i="11" l="1"/>
  <c r="AI90" i="73"/>
  <c r="A90" i="73" s="1"/>
  <c r="BF90" i="59"/>
  <c r="BC90" i="59"/>
  <c r="AH92" i="73" l="1"/>
  <c r="BP90" i="59"/>
  <c r="BV90" i="59" s="1"/>
  <c r="Z1" i="73" l="1"/>
  <c r="I6" i="11"/>
  <c r="M8" i="65"/>
  <c r="AO4" i="59"/>
  <c r="AP4" i="59"/>
  <c r="AQ4" i="59"/>
  <c r="AN4" i="59"/>
  <c r="BI5" i="59"/>
  <c r="E8" i="65" l="1"/>
  <c r="D8" i="65"/>
  <c r="AF92" i="59"/>
  <c r="AG92" i="59"/>
  <c r="BA87" i="59" l="1"/>
  <c r="BD87" i="59" s="1"/>
  <c r="A65" i="59"/>
  <c r="A9" i="59"/>
  <c r="A10" i="59"/>
  <c r="A33" i="59"/>
  <c r="A19" i="59"/>
  <c r="A48" i="59"/>
  <c r="A6" i="59"/>
  <c r="AF4" i="59"/>
  <c r="A12" i="59" l="1"/>
  <c r="A62" i="59"/>
  <c r="A52" i="59"/>
  <c r="A15" i="59"/>
  <c r="A53" i="59"/>
  <c r="A8" i="59"/>
  <c r="A35" i="59"/>
  <c r="A68" i="59"/>
  <c r="A38" i="59"/>
  <c r="A79" i="59"/>
  <c r="A51" i="59"/>
  <c r="A22" i="59"/>
  <c r="A32" i="59"/>
  <c r="A71" i="59"/>
  <c r="A18" i="59"/>
  <c r="A70" i="59"/>
  <c r="A76" i="59"/>
  <c r="A85" i="59"/>
  <c r="A77" i="59"/>
  <c r="A50" i="59"/>
  <c r="A40" i="59"/>
  <c r="A17" i="59"/>
  <c r="A75" i="59"/>
  <c r="A86" i="59"/>
  <c r="A13" i="59"/>
  <c r="A83" i="59"/>
  <c r="A43" i="59"/>
  <c r="A16" i="59"/>
  <c r="A84" i="59"/>
  <c r="A46" i="59"/>
  <c r="A28" i="59"/>
  <c r="A26" i="59"/>
  <c r="A42" i="59"/>
  <c r="A49" i="59"/>
  <c r="A23" i="59"/>
  <c r="A27" i="59"/>
  <c r="A55" i="59" l="1"/>
  <c r="A67" i="59"/>
  <c r="A37" i="59"/>
  <c r="A59" i="59"/>
  <c r="A14" i="59"/>
  <c r="A54" i="59"/>
  <c r="A57" i="59"/>
  <c r="A11" i="59"/>
  <c r="A64" i="59"/>
  <c r="A45" i="59"/>
  <c r="A63" i="59"/>
  <c r="A41" i="59"/>
  <c r="A81" i="59"/>
  <c r="A69" i="59"/>
  <c r="A56" i="59"/>
  <c r="A60" i="59"/>
  <c r="A66" i="59"/>
  <c r="A21" i="59"/>
  <c r="A61" i="59"/>
  <c r="A34" i="59"/>
  <c r="A72" i="59"/>
  <c r="A82" i="59"/>
  <c r="A39" i="59"/>
  <c r="A44" i="59"/>
  <c r="A80" i="59"/>
  <c r="A78" i="59"/>
  <c r="A36" i="59"/>
  <c r="A47" i="59"/>
  <c r="A20" i="59"/>
  <c r="A7" i="59"/>
  <c r="A88" i="59"/>
  <c r="A58" i="59"/>
  <c r="G2" i="11" a="1"/>
  <c r="G2" i="11" s="1"/>
  <c r="A89" i="59" l="1"/>
  <c r="AR5" i="59" l="1"/>
  <c r="AS5" i="59" s="1"/>
  <c r="AJ4" i="59"/>
  <c r="AB4" i="59"/>
  <c r="AA4" i="59"/>
  <c r="BB87" i="59" l="1"/>
  <c r="BE87" i="59" s="1"/>
  <c r="BB5" i="59" l="1"/>
  <c r="BE5" i="59" s="1"/>
  <c r="AT5" i="59"/>
  <c r="AK92" i="59" l="1" a="1"/>
  <c r="AK92" i="59" s="1"/>
  <c r="BL5" i="59"/>
  <c r="AW5" i="59"/>
  <c r="BF5" i="59" s="1"/>
  <c r="AC87" i="59"/>
  <c r="AT87" i="59" s="1"/>
  <c r="AW87" i="59" l="1"/>
  <c r="AZ87" i="59" s="1"/>
  <c r="BA5" i="59"/>
  <c r="BD5" i="59" s="1"/>
  <c r="Z92" i="59"/>
  <c r="AZ5" i="59"/>
  <c r="BF87" i="59" l="1"/>
  <c r="BP87" i="59" s="1"/>
  <c r="BV87" i="59" s="1"/>
  <c r="BC87" i="59"/>
  <c r="BP5" i="59"/>
  <c r="BQ5" i="59"/>
  <c r="BT5" i="59" s="1"/>
  <c r="BC5" i="59"/>
  <c r="A5" i="59" l="1"/>
  <c r="BL92" i="59"/>
  <c r="A87" i="59" l="1"/>
  <c r="BV5" i="59"/>
  <c r="A90" i="59" l="1"/>
  <c r="BF92" i="59"/>
  <c r="AJ92" i="59" a="1"/>
  <c r="AJ92" i="59" s="1"/>
  <c r="AZ92" i="59" l="1"/>
  <c r="M7" i="65" l="1"/>
  <c r="M13" i="65" s="1"/>
  <c r="I5" i="11"/>
  <c r="Z1" i="59"/>
  <c r="K2" i="11" l="1"/>
  <c r="J2" i="11"/>
  <c r="H2" i="11" l="1" a="1"/>
  <c r="H2" i="11" s="1"/>
  <c r="F2" i="11" a="1"/>
  <c r="F2" i="11" s="1"/>
  <c r="I2" i="11" l="1"/>
  <c r="D7" i="65" l="1"/>
  <c r="E7" i="65"/>
  <c r="H7" i="65" l="1"/>
  <c r="G7" i="6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Perz, Andrzej</author>
  </authors>
  <commentList>
    <comment ref="AC4" authorId="0" shapeId="0" xr:uid="{75F5E8E1-CB95-4325-8162-781B97DDF998}">
      <text>
        <r>
          <rPr>
            <sz val="9"/>
            <color indexed="81"/>
            <rFont val="Tahoma"/>
            <family val="2"/>
          </rPr>
          <t>Gebruik deze kolom om de regel te overschrijven dat een uitleg verplicht is voor elk bedrag op het meest atomaire niveau dat anders dan 0 is. Dat kan men op twee manieren doen:
I) voor elk bedrag dat anders dan 0 is:
    '1' = verplicht
    '0' = optioneel
    '-1' = nvt
II) voor een ander criterium
    a) statisch, bv. '&gt;10000' (hanteer hierbij de conventie van het criterium van in 'SOM.ALS')
    b) dynamisch, bv. '="&gt;"&amp;Resultatenrekening!M5'
In het geval van II kan men optioneel voor een tekstuele uitleg kiezen, die zal verschijnen totdat de gebruiker een toelichting gaat schrijven.</t>
        </r>
      </text>
    </comment>
    <comment ref="AD4" authorId="0" shapeId="0" xr:uid="{5F588BF3-35F3-4175-9D41-A6D909936468}">
      <text>
        <r>
          <rPr>
            <sz val="9"/>
            <color indexed="81"/>
            <rFont val="Tahoma"/>
            <family val="2"/>
          </rPr>
          <t>Dit optionele tekstuele criterium zal weergegeven worden als aanvulling van de zin 'Toelichting verplicht indien ' in de kolom met foutmeldingen. Begin daarom de tekst met een kleine letter en zet geen komma op het einde (de komma wordt in foutmelding zelf toegevoegd). Zet eveneens geen spatie in het begin noch op het einde van het tekstuele criterium.</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<sst xmlns="http://schemas.openxmlformats.org/spreadsheetml/2006/main" count="516" uniqueCount="200">
  <si>
    <t>Bovenlokaalcultuurdecreet: cijferbijlage bij de aanvraag van een 
projectsubsidie voor een groot transversaal bovenlokaal cultuurproject</t>
  </si>
  <si>
    <t>Algemeen</t>
  </si>
  <si>
    <t>Gebruikte kleurcodes</t>
  </si>
  <si>
    <t>Leeg verplicht invulveld</t>
  </si>
  <si>
    <t>[diverse kleurvarianten]</t>
  </si>
  <si>
    <t>Niet verplicht invulveld of veld ingevuld door de gebruiker</t>
  </si>
  <si>
    <t>Veld automatisch ingevuld</t>
  </si>
  <si>
    <t>Veld dat niet ingevuld kan worden door de gebruiker</t>
  </si>
  <si>
    <t>Fout in de cel (zie telkens een uitleg ernaast)</t>
  </si>
  <si>
    <t>| Tekst van een foutmelding</t>
  </si>
  <si>
    <t>moet rechtgezet worden voor de indiening</t>
  </si>
  <si>
    <t>Waarschuwing (zie telkens een uitleg ernaast)</t>
  </si>
  <si>
    <t>| Tekst van een waarschuwing / info</t>
  </si>
  <si>
    <t>verwijst naar een fout in een andere cel</t>
  </si>
  <si>
    <t>Compatibiliteit</t>
  </si>
  <si>
    <t>Sjabloonoverzicht</t>
  </si>
  <si>
    <t>Vooraf</t>
  </si>
  <si>
    <t>• Algemeen</t>
  </si>
  <si>
    <t>• Gebruikte kleurcodes</t>
  </si>
  <si>
    <t>• Compatibiliteit</t>
  </si>
  <si>
    <t>• Sjabloonoverzicht</t>
  </si>
  <si>
    <t>1. Begroting</t>
  </si>
  <si>
    <t>2. Toelichting bij de begroting</t>
  </si>
  <si>
    <t>3. Samenvatting</t>
  </si>
  <si>
    <t>Controleveld</t>
  </si>
  <si>
    <t>BEGROTING</t>
  </si>
  <si>
    <t>Aanpasbaar [NIET DOORVOEREN] [markering: constanten: ijsblauw, variabelen: lavendel]</t>
  </si>
  <si>
    <t>Verplicht en niet ingevuld / inactief</t>
  </si>
  <si>
    <t>Automatisch [DOORVOEREN]</t>
  </si>
  <si>
    <t>Leeg sjabloon - criteria</t>
  </si>
  <si>
    <t>Toegelaten waarden</t>
  </si>
  <si>
    <t>Speciale berekening</t>
  </si>
  <si>
    <t>Extra foutmelding</t>
  </si>
  <si>
    <t>Extra waarschuwing</t>
  </si>
  <si>
    <t>Bereiken</t>
  </si>
  <si>
    <t>Controleberekening</t>
  </si>
  <si>
    <t>Validatie</t>
  </si>
  <si>
    <t>Fouten</t>
  </si>
  <si>
    <t>Veldadres fout</t>
  </si>
  <si>
    <t>Leeg onderliggend</t>
  </si>
  <si>
    <t>Leeg verplicht</t>
  </si>
  <si>
    <t>Fout ingevuld terwijl inactief</t>
  </si>
  <si>
    <t>Waarschuwingen</t>
  </si>
  <si>
    <t>Naam boekhoudkundige rekening</t>
  </si>
  <si>
    <t>Code</t>
  </si>
  <si>
    <t>Bedrag voor project</t>
  </si>
  <si>
    <t>Indien &lt;&gt;0: sjabloon niet ingevuld</t>
  </si>
  <si>
    <t>Niveau</t>
  </si>
  <si>
    <t>Bereik optelsom</t>
  </si>
  <si>
    <t>Fout structuur verticaal [inactief]</t>
  </si>
  <si>
    <t>Fouten samenvatting</t>
  </si>
  <si>
    <t>Waarschuwingen samenvatting</t>
  </si>
  <si>
    <t>[inactief]</t>
  </si>
  <si>
    <t>[Scroolbereikeinde]</t>
  </si>
  <si>
    <t>Bedrijfsopbrengsten</t>
  </si>
  <si>
    <t>70/76A</t>
  </si>
  <si>
    <t/>
  </si>
  <si>
    <t>Omzet</t>
  </si>
  <si>
    <t>Inkomgelden en vergoedingen uit activiteiten²</t>
  </si>
  <si>
    <t>Opbrengsten via partnerorganisaties²</t>
  </si>
  <si>
    <t>Inhoudelijke samenwerkingen met partnerorganisaties (coproducties, …)²</t>
  </si>
  <si>
    <t>Sponsoring²</t>
  </si>
  <si>
    <t>Opbrengsten uit verkoop van producten²</t>
  </si>
  <si>
    <t>Opbrengsten uit dienstprestaties²</t>
  </si>
  <si>
    <t>Voorraad goederen in bewerking en gereed product en bestellingen in uitvoering: toename (afname) (+)/(-)</t>
  </si>
  <si>
    <t>Geproduceerde vaste activa</t>
  </si>
  <si>
    <t>Lidgeld, schenkingen, legaten en subsidies</t>
  </si>
  <si>
    <t>Lidgelden¹</t>
  </si>
  <si>
    <t>Schenkingen¹</t>
  </si>
  <si>
    <t>Legaten¹</t>
  </si>
  <si>
    <t>Subsidies¹</t>
  </si>
  <si>
    <t>Gemeenten of andere lokale besturen²</t>
  </si>
  <si>
    <t>Provincies²</t>
  </si>
  <si>
    <t>Vlaamse entiteiten²</t>
  </si>
  <si>
    <t>Werkingssubsidie: Bovenlokaalcultuurdecreet²</t>
  </si>
  <si>
    <t>Werkingssubsidie: overige DCJM²</t>
  </si>
  <si>
    <t>Werkingssubsidie: overige beleidsdomeinen²</t>
  </si>
  <si>
    <t>Projectsubsidie: Bovenlokaalcultuurdecreet (gevraagde subsidiebedrag van deze aanvraag)²</t>
  </si>
  <si>
    <t>Projectsubsidie: overige DCJM²</t>
  </si>
  <si>
    <t>Projectsubsidie: overige beleidsdomeinen²</t>
  </si>
  <si>
    <t>Tussenkomst: Amateurkunstendecreet²</t>
  </si>
  <si>
    <t>Tussenkomst: overige DCJM²</t>
  </si>
  <si>
    <t>Tussenkomst: overige beleidsdomeinen²</t>
  </si>
  <si>
    <t>Overige subsidies Vlaamse entiteiten²</t>
  </si>
  <si>
    <t>Federale en andere gefedereerde entiteiten²</t>
  </si>
  <si>
    <t>Buitenlandse overheden²</t>
  </si>
  <si>
    <t>EU en Raad van Europa²</t>
  </si>
  <si>
    <t>Overige multilaterale organisaties²</t>
  </si>
  <si>
    <t>Overige subsidies²</t>
  </si>
  <si>
    <t>Compenserende bedragen ter vermindering van de loonkost²</t>
  </si>
  <si>
    <t>Vlaams Intersectoraal Akkoord (VIA)²</t>
  </si>
  <si>
    <t>Sociale Maribel²</t>
  </si>
  <si>
    <t>Derde Arbeidscircuit (DAC)²</t>
  </si>
  <si>
    <t>Overige compenserende bedragen ter vermindering van de loonkost²</t>
  </si>
  <si>
    <t>Tussenkomst van derden in het verlies (bv. eigen inbreng inrichtende macht)²</t>
  </si>
  <si>
    <t>Kapitaal- en intrestsubsidies²</t>
  </si>
  <si>
    <t>Overige bedrijfsopbrengsten (bv. recuperatie van kosten)</t>
  </si>
  <si>
    <t>Niet-recurrente bedrijfsopbrengsten</t>
  </si>
  <si>
    <t>76A</t>
  </si>
  <si>
    <t>Bedrijfskosten</t>
  </si>
  <si>
    <t>60/66A</t>
  </si>
  <si>
    <t>Handelsgoederen, grond- en hulpstoffen</t>
  </si>
  <si>
    <t>Aankopen</t>
  </si>
  <si>
    <t>600/8</t>
  </si>
  <si>
    <t>Voorraad: afname (toename) (+)/(-)</t>
  </si>
  <si>
    <t>Diensten en diverse goederen</t>
  </si>
  <si>
    <t>Huur, huurlasten, onderhoud en herstellingen²</t>
  </si>
  <si>
    <t>Leveringen aan de onderneming²</t>
  </si>
  <si>
    <t>Water en energie²</t>
  </si>
  <si>
    <t>Kantoorbenodigdheden en documentatie²</t>
  </si>
  <si>
    <t>Klein gereedschap, producten en kledij²</t>
  </si>
  <si>
    <t>Overige leveringen aan de onderneming²</t>
  </si>
  <si>
    <t>Aanmaak-, ontwikkelings-, productie- en presentatiekosten van activiteiten²</t>
  </si>
  <si>
    <t>Activiteiten, acties, kampen, studiedagen, vormingen, trainingen, residenties en workshops²</t>
  </si>
  <si>
    <t>Evenementen, festivals en wedstrijden²</t>
  </si>
  <si>
    <t>Overige aanmaak-, ontwikkelings-, productie- en presentatiekosten van activiteiten²</t>
  </si>
  <si>
    <t>Vergoedingen aan derden²</t>
  </si>
  <si>
    <t>Vrijwilligers²</t>
  </si>
  <si>
    <t>Vergoedingen voor occasionele en kleinschalige prestaties (bv. amateurkunstenvergoeding)²</t>
  </si>
  <si>
    <t>Erelonen, honoraria, vergoedingen op zelfstandige basis en aanverwante kosten²</t>
  </si>
  <si>
    <t>Inhoudelijke diensten (incl. artistieke diensten)²</t>
  </si>
  <si>
    <t>Ondersteunende diensten²</t>
  </si>
  <si>
    <t>Bijdragen aan partnerorganisaties (coproducties, sponsoring en andere samenwerkingsvormen)²</t>
  </si>
  <si>
    <t>Bijdragen voor lidmaatschappen van verenigingen²</t>
  </si>
  <si>
    <t>Overige vergoedingen aan derden²</t>
  </si>
  <si>
    <t>Verzekeringen (niet-personeel)²</t>
  </si>
  <si>
    <t>Verplaatsings- en verblijfskosten²</t>
  </si>
  <si>
    <t>Binnenland²</t>
  </si>
  <si>
    <t>Buitenland²</t>
  </si>
  <si>
    <t>Advertenties, publiciteit en promotie²</t>
  </si>
  <si>
    <t>Uitzendpersoneel en personen die ter beschikking worden gesteld van de vereniging¹</t>
  </si>
  <si>
    <t>Overige kosten²</t>
  </si>
  <si>
    <t>Bezoldigingen, sociale lasten en pensioenen (+)/(-)</t>
  </si>
  <si>
    <t>Bezoldigingen en rechtstreekse sociale voordelen¹</t>
  </si>
  <si>
    <t>Werkgeversbijdragen voor sociale verzekeringen¹</t>
  </si>
  <si>
    <t>Werkgeverspremies voor buitenwettelijke verzekeringen¹</t>
  </si>
  <si>
    <t>Andere personeelskosten¹</t>
  </si>
  <si>
    <t>Ouderdoms- en overlevingspensioenen¹</t>
  </si>
  <si>
    <t>Afschrijvingen en waardeverminderingen op oprichtingskosten, op immateriële en materiële vaste activa</t>
  </si>
  <si>
    <t>Andere bedrijfskosten</t>
  </si>
  <si>
    <t>640/8</t>
  </si>
  <si>
    <t>Niet-recurrente bedrijfskosten</t>
  </si>
  <si>
    <t>66A</t>
  </si>
  <si>
    <t>Bedrijfswinst (Bedrijfsverlies) (+)/(-)</t>
  </si>
  <si>
    <t>Financiële opbrengsten</t>
  </si>
  <si>
    <t>75/76B</t>
  </si>
  <si>
    <t>Financiële kosten</t>
  </si>
  <si>
    <t>65/66B</t>
  </si>
  <si>
    <t>Winst (Verlies) van het boekjaar (+)/(-)</t>
  </si>
  <si>
    <t>9904</t>
  </si>
  <si>
    <t>¹ Rekeningen volgens de standaarddefinitie van het MAR, zoals gedefinieerd door Koninklijk besluit van 21 oktober 2018 tot uitvoering van de artikelen III.82 tot en met III.95 van het wetboek van Economisch recht.</t>
  </si>
  <si>
    <t>² Eigen codes van Departement CJM</t>
  </si>
  <si>
    <t>TOELICHTING BIJ BEGROTING</t>
  </si>
  <si>
    <t>Toelichting</t>
  </si>
  <si>
    <t>Rijnr</t>
  </si>
  <si>
    <t>Verplicht</t>
  </si>
  <si>
    <t>Tekstueel</t>
  </si>
  <si>
    <t>Verplicht en leeg / nvt</t>
  </si>
  <si>
    <t>Fout leeg</t>
  </si>
  <si>
    <t>Subsidie Vlaams Intersectoraal Akkoord (VIA)²</t>
  </si>
  <si>
    <t>Toelage Fonds Sociale Maribel²</t>
  </si>
  <si>
    <t>Toelage DAC²</t>
  </si>
  <si>
    <t>Andere bedrijfsopbrengsten</t>
  </si>
  <si>
    <t>Vergoedingen voor occasionele en kleinschalige prestaties²</t>
  </si>
  <si>
    <t>Inhoudelijke diensten²</t>
  </si>
  <si>
    <t>Afschrijvingen en waardeverminderingen op oprichtingskosten, op immateriële en materiële vaste activa (+)/(-)</t>
  </si>
  <si>
    <t>SAMENVATTING</t>
  </si>
  <si>
    <t>Foutenrapport</t>
  </si>
  <si>
    <t>Fouten / onvolledig</t>
  </si>
  <si>
    <t>Werkblad 'Begroting':</t>
  </si>
  <si>
    <t>Werkblad 'Toelichting begroting':</t>
  </si>
  <si>
    <t>Naam</t>
  </si>
  <si>
    <t>Afwijkend aantal bladen</t>
  </si>
  <si>
    <t>Niet gevonden werkbladen</t>
  </si>
  <si>
    <t>Werkbladstructuur gewijzigd</t>
  </si>
  <si>
    <t>Verplaatste werkbladen</t>
  </si>
  <si>
    <t>Infomeldingen</t>
  </si>
  <si>
    <t>Sjabloon</t>
  </si>
  <si>
    <t>Werkbladen</t>
  </si>
  <si>
    <t>Bladnr.</t>
  </si>
  <si>
    <t>CJ109</t>
  </si>
  <si>
    <t>nvt</t>
  </si>
  <si>
    <t>BU91</t>
  </si>
  <si>
    <t>Begroting</t>
  </si>
  <si>
    <t>AH91</t>
  </si>
  <si>
    <t>Toelichting begroting</t>
  </si>
  <si>
    <t>M14</t>
  </si>
  <si>
    <t>Samenvatting</t>
  </si>
  <si>
    <t>Begin beleidsperiode</t>
  </si>
  <si>
    <t>Einde beleidsperiode</t>
  </si>
  <si>
    <t>(Werkings)jaar</t>
  </si>
  <si>
    <t>Subsidiesoort</t>
  </si>
  <si>
    <t>Project</t>
  </si>
  <si>
    <t>Fase</t>
  </si>
  <si>
    <t>Aanvraag</t>
  </si>
  <si>
    <t>Deadline (t/m)</t>
  </si>
  <si>
    <t>Vervaldatum (vanaf)</t>
  </si>
  <si>
    <t>Status</t>
  </si>
  <si>
    <t>bolocproj2_aanvr_2026_v1</t>
  </si>
  <si>
    <t>Productie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</si>
</sst>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0.00\);#,##0.00;@"/>
    <numFmt numFmtId="166" formatCode="#,##0.00;\(#,##0.00\);;@"/>
  </numFmts>
  <fonts count="42" x14ac:knownFonts="1">
    <font>
      <sz val="11"/>
      <color theme="1"/>
      <name val="Calibri"/>
      <family val="2"/>
      <scheme val="minor"/>
    </font>
    <font>
      <sz val="10"/>
      <color theme="1"/>
      <name val="Calibri"/>
      <family val="2"/>
      <scheme val="minor"/>
    </font>
    <font>
      <u/>
      <sz val="11"/>
      <color theme="10"/>
      <name val="Calibri"/>
      <family val="2"/>
      <scheme val="minor"/>
    </font>
    <font>
      <sz val="10"/>
      <color theme="1"/>
      <name val="Calibri"/>
      <family val="2"/>
      <scheme val="minor"/>
    </font>
    <font>
      <b/>
      <i/>
      <sz val="11"/>
      <color theme="0"/>
      <name val="Calibri"/>
      <family val="2"/>
      <scheme val="minor"/>
    </font>
    <font>
      <sz val="11"/>
      <color rgb="FF000000"/>
      <name val="Calibri"/>
      <family val="2"/>
    </font>
    <font>
      <sz val="8"/>
      <name val="Calibri"/>
      <family val="2"/>
      <scheme val="minor"/>
    </font>
    <font>
      <b/>
      <sz val="9"/>
      <color theme="0"/>
      <name val="Calibri"/>
      <family val="2"/>
      <scheme val="minor"/>
    </font>
    <font>
      <b/>
      <sz val="10"/>
      <color theme="1"/>
      <name val="Calibri"/>
      <family val="2"/>
      <scheme val="minor"/>
    </font>
    <font>
      <sz val="10"/>
      <name val="Calibri"/>
      <family val="2"/>
      <scheme val="minor"/>
    </font>
    <font>
      <sz val="9"/>
      <color theme="1"/>
      <name val="Calibri"/>
      <family val="2"/>
      <scheme val="minor"/>
    </font>
    <font>
      <b/>
      <u/>
      <sz val="10"/>
      <color theme="10"/>
      <name val="Calibri"/>
      <family val="2"/>
      <scheme val="minor"/>
    </font>
    <font>
      <sz val="9"/>
      <name val="Calibri"/>
      <family val="2"/>
      <scheme val="minor"/>
    </font>
    <font>
      <b/>
      <sz val="9"/>
      <color theme="1"/>
      <name val="Calibri"/>
      <family val="2"/>
      <scheme val="minor"/>
    </font>
    <font>
      <sz val="16"/>
      <color theme="4" tint="-0.499984740745262"/>
      <name val="Calibri Light"/>
      <family val="2"/>
      <scheme val="major"/>
    </font>
    <font>
      <b/>
      <sz val="10"/>
      <color theme="8" tint="-0.249977111117893"/>
      <name val="Calibri"/>
      <family val="2"/>
      <scheme val="minor"/>
    </font>
    <font>
      <b/>
      <sz val="10"/>
      <name val="Calibri"/>
      <family val="2"/>
      <scheme val="minor"/>
    </font>
    <font>
      <sz val="11"/>
      <color theme="0"/>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16"/>
      <color theme="1"/>
      <name val="Calibri"/>
      <family val="2"/>
      <scheme val="minor"/>
    </font>
    <font>
      <b/>
      <sz val="12"/>
      <color theme="1"/>
      <name val="Calibri"/>
      <family val="2"/>
      <scheme val="minor"/>
    </font>
    <font>
      <b/>
      <sz val="11"/>
      <color theme="8" tint="-0.249977111117893"/>
      <name val="Calibri"/>
      <family val="2"/>
      <scheme val="minor"/>
    </font>
    <font>
      <b/>
      <sz val="16"/>
      <color theme="1"/>
      <name val="Calibri"/>
      <family val="2"/>
      <scheme val="minor"/>
    </font>
    <font>
      <b/>
      <sz val="11"/>
      <color theme="4" tint="-0.499984740745262"/>
      <name val="Calibri"/>
      <family val="2"/>
      <scheme val="minor"/>
    </font>
    <font>
      <b/>
      <sz val="11"/>
      <color theme="8"/>
      <name val="Calibri"/>
      <family val="2"/>
      <scheme val="minor"/>
    </font>
    <font>
      <sz val="11"/>
      <name val="Calibri"/>
      <family val="2"/>
      <scheme val="minor"/>
    </font>
    <font>
      <b/>
      <sz val="10"/>
      <color theme="9" tint="-0.249977111117893"/>
      <name val="Calibri"/>
      <family val="2"/>
      <scheme val="minor"/>
    </font>
    <font>
      <b/>
      <u/>
      <sz val="11"/>
      <color theme="4"/>
      <name val="Calibri"/>
      <family val="2"/>
      <scheme val="minor"/>
    </font>
    <font>
      <b/>
      <sz val="11"/>
      <color theme="4"/>
      <name val="Calibri"/>
      <family val="2"/>
      <scheme val="minor"/>
    </font>
    <font>
      <b/>
      <sz val="16"/>
      <color theme="0"/>
      <name val="Calibri"/>
      <family val="2"/>
      <scheme val="minor"/>
    </font>
    <font>
      <sz val="16"/>
      <color theme="0"/>
      <name val="Calibri Light"/>
      <family val="2"/>
      <scheme val="major"/>
    </font>
    <font>
      <b/>
      <sz val="11"/>
      <color theme="9"/>
      <name val="Calibri"/>
      <family val="2"/>
      <scheme val="minor"/>
    </font>
    <font>
      <b/>
      <u/>
      <sz val="11"/>
      <color theme="10"/>
      <name val="Calibri"/>
      <family val="2"/>
      <scheme val="minor"/>
    </font>
    <font>
      <sz val="20"/>
      <color theme="1"/>
      <name val="Calibri"/>
      <family val="2"/>
      <scheme val="minor"/>
    </font>
    <font>
      <sz val="12"/>
      <color theme="1"/>
      <name val="Calibri"/>
      <family val="2"/>
      <scheme val="minor"/>
    </font>
    <font>
      <sz val="11"/>
      <color theme="4"/>
      <name val="Calibri"/>
      <family val="2"/>
      <scheme val="minor"/>
    </font>
    <font>
      <b/>
      <sz val="15"/>
      <color theme="0"/>
      <name val="Calibri"/>
      <family val="2"/>
      <scheme val="minor"/>
    </font>
    <font>
      <b/>
      <sz val="10"/>
      <color theme="0"/>
      <name val="Calibri"/>
      <family val="2"/>
      <scheme val="minor"/>
    </font>
    <font>
      <sz val="9"/>
      <color indexed="81"/>
      <name val="Tahoma"/>
      <family val="2"/>
    </font>
    <font>
      <sz val="10"/>
      <color rgb="FF000000"/>
      <name val="Calibri"/>
      <family val="2"/>
    </font>
  </fonts>
  <fills count="13">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8"/>
        <bgColor indexed="64"/>
      </patternFill>
    </fill>
    <fill>
      <patternFill patternType="solid">
        <fgColor theme="9" tint="0.79998168889431442"/>
        <bgColor indexed="64"/>
      </patternFill>
    </fill>
    <fill>
      <patternFill patternType="gray0625">
        <bgColor theme="4" tint="0.79992065187536243"/>
      </patternFill>
    </fill>
    <fill>
      <patternFill patternType="solid">
        <fgColor theme="9"/>
        <bgColor indexed="64"/>
      </patternFill>
    </fill>
    <fill>
      <patternFill patternType="solid">
        <fgColor rgb="FFCDEFF1"/>
        <bgColor indexed="64"/>
      </patternFill>
    </fill>
    <fill>
      <patternFill patternType="solid">
        <fgColor theme="3" tint="0.59999389629810485"/>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theme="4"/>
      </left>
      <right style="thin">
        <color theme="4"/>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style="thin">
        <color theme="4"/>
      </top>
      <bottom/>
      <diagonal/>
    </border>
    <border>
      <left/>
      <right style="thin">
        <color theme="4"/>
      </right>
      <top/>
      <bottom/>
      <diagonal/>
    </border>
    <border>
      <left style="thin">
        <color theme="4"/>
      </left>
      <right/>
      <top/>
      <bottom/>
      <diagonal/>
    </border>
    <border>
      <left/>
      <right style="thin">
        <color auto="1"/>
      </right>
      <top/>
      <bottom/>
      <diagonal/>
    </border>
    <border>
      <left style="thin">
        <color indexed="64"/>
      </left>
      <right/>
      <top/>
      <bottom/>
      <diagonal/>
    </border>
    <border>
      <left/>
      <right style="thin">
        <color theme="4"/>
      </right>
      <top style="thin">
        <color theme="0"/>
      </top>
      <bottom/>
      <diagonal/>
    </border>
    <border>
      <left/>
      <right style="thin">
        <color auto="1"/>
      </right>
      <top style="thin">
        <color theme="0"/>
      </top>
      <bottom/>
      <diagonal/>
    </border>
    <border>
      <left/>
      <right/>
      <top style="thin">
        <color theme="4"/>
      </top>
      <bottom style="thin">
        <color theme="4"/>
      </bottom>
      <diagonal/>
    </border>
    <border>
      <left style="medium">
        <color theme="4" tint="-0.499984740745262"/>
      </left>
      <right/>
      <top/>
      <bottom/>
      <diagonal/>
    </border>
    <border>
      <left/>
      <right/>
      <top style="thin">
        <color theme="0"/>
      </top>
      <bottom/>
      <diagonal/>
    </border>
    <border>
      <left style="dotted">
        <color auto="1"/>
      </left>
      <right/>
      <top/>
      <bottom/>
      <diagonal/>
    </border>
    <border>
      <left style="hair">
        <color auto="1"/>
      </left>
      <right/>
      <top/>
      <bottom/>
      <diagonal/>
    </border>
    <border>
      <left style="hair">
        <color indexed="64"/>
      </left>
      <right style="thin">
        <color indexed="64"/>
      </right>
      <top/>
      <bottom/>
      <diagonal/>
    </border>
    <border>
      <left style="hair">
        <color indexed="64"/>
      </left>
      <right style="hair">
        <color indexed="64"/>
      </right>
      <top/>
      <bottom/>
      <diagonal/>
    </border>
    <border>
      <left style="thin">
        <color theme="8"/>
      </left>
      <right style="thin">
        <color theme="8"/>
      </right>
      <top style="thin">
        <color theme="8"/>
      </top>
      <bottom style="thin">
        <color theme="8"/>
      </bottom>
      <diagonal/>
    </border>
    <border>
      <left style="dotted">
        <color auto="1"/>
      </left>
      <right/>
      <top/>
      <bottom style="dotted">
        <color auto="1"/>
      </bottom>
      <diagonal/>
    </border>
    <border>
      <left/>
      <right/>
      <top/>
      <bottom style="dotted">
        <color auto="1"/>
      </bottom>
      <diagonal/>
    </border>
    <border>
      <left style="medium">
        <color indexed="64"/>
      </left>
      <right/>
      <top/>
      <bottom/>
      <diagonal/>
    </border>
    <border>
      <left style="thin">
        <color auto="1"/>
      </left>
      <right style="thin">
        <color auto="1"/>
      </right>
      <top/>
      <bottom/>
      <diagonal/>
    </border>
    <border>
      <left style="medium">
        <color rgb="FF2B979D"/>
      </left>
      <right style="medium">
        <color rgb="FF2B979D"/>
      </right>
      <top style="medium">
        <color rgb="FF2B979D"/>
      </top>
      <bottom style="medium">
        <color rgb="FF2B979D"/>
      </bottom>
      <diagonal/>
    </border>
    <border>
      <left style="medium">
        <color rgb="FF2B979D"/>
      </left>
      <right style="medium">
        <color rgb="FF2B979D"/>
      </right>
      <top/>
      <bottom style="medium">
        <color rgb="FF2B979D"/>
      </bottom>
      <diagonal/>
    </border>
    <border>
      <left/>
      <right style="medium">
        <color theme="4" tint="-0.499984740745262"/>
      </right>
      <top style="thin">
        <color theme="3"/>
      </top>
      <bottom style="thin">
        <color theme="3"/>
      </bottom>
      <diagonal/>
    </border>
    <border>
      <left/>
      <right/>
      <top style="thin">
        <color theme="3" tint="0.39994506668294322"/>
      </top>
      <bottom style="thin">
        <color theme="3" tint="0.39994506668294322"/>
      </bottom>
      <diagonal/>
    </border>
  </borders>
  <cellStyleXfs count="4">
    <xf numFmtId="0" fontId="0" fillId="0" borderId="0"/>
    <xf numFmtId="0" fontId="2" fillId="0" borderId="0" applyNumberFormat="0" applyFill="0" applyBorder="0" applyAlignment="0" applyProtection="0"/>
    <xf numFmtId="0" fontId="5" fillId="0" borderId="0"/>
    <xf numFmtId="0" fontId="5" fillId="0" borderId="0"/>
  </cellStyleXfs>
  <cellXfs count="193">
    <xf numFmtId="0" fontId="0" fillId="0" borderId="0" xfId="0"/>
    <xf numFmtId="0" fontId="0" fillId="0" borderId="0" xfId="0" applyAlignment="1">
      <alignment vertical="center"/>
    </xf>
    <xf numFmtId="0" fontId="4" fillId="4" borderId="5" xfId="0" applyFont="1" applyFill="1" applyBorder="1" applyAlignment="1">
      <alignment horizontal="center" vertical="center"/>
    </xf>
    <xf numFmtId="0" fontId="0" fillId="6" borderId="2" xfId="0" applyFill="1" applyBorder="1" applyAlignment="1">
      <alignment horizontal="center" vertical="center"/>
    </xf>
    <xf numFmtId="0" fontId="0" fillId="0" borderId="1" xfId="0" applyBorder="1" applyAlignment="1" applyProtection="1">
      <alignment horizontal="center" vertical="center"/>
      <protection locked="0"/>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7" xfId="0" applyFont="1" applyFill="1" applyBorder="1" applyAlignment="1">
      <alignment horizontal="right" vertic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0" fillId="5" borderId="8" xfId="0" applyFill="1" applyBorder="1" applyAlignment="1">
      <alignment horizontal="center" vertical="center"/>
    </xf>
    <xf numFmtId="0" fontId="0" fillId="5" borderId="0" xfId="0" applyFill="1" applyAlignment="1">
      <alignment vertical="center"/>
    </xf>
    <xf numFmtId="0" fontId="0" fillId="5" borderId="11" xfId="0" applyFill="1" applyBorder="1" applyAlignment="1">
      <alignment vertical="center"/>
    </xf>
    <xf numFmtId="0" fontId="0" fillId="5" borderId="3" xfId="0" applyFill="1" applyBorder="1" applyAlignment="1">
      <alignment vertical="center"/>
    </xf>
    <xf numFmtId="0" fontId="3" fillId="0" borderId="0" xfId="0" applyFont="1"/>
    <xf numFmtId="0" fontId="3"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3" fillId="0" borderId="0" xfId="0" applyFont="1" applyAlignment="1">
      <alignment vertical="top"/>
    </xf>
    <xf numFmtId="0" fontId="11" fillId="0" borderId="0" xfId="1" applyFont="1" applyAlignment="1"/>
    <xf numFmtId="0" fontId="3" fillId="0" borderId="0" xfId="0" applyFont="1" applyAlignment="1">
      <alignment horizontal="left"/>
    </xf>
    <xf numFmtId="0" fontId="8" fillId="0" borderId="0" xfId="0" applyFont="1" applyAlignment="1">
      <alignment horizontal="left"/>
    </xf>
    <xf numFmtId="0" fontId="10" fillId="0" borderId="0" xfId="0" applyFont="1" applyAlignment="1">
      <alignment vertical="center"/>
    </xf>
    <xf numFmtId="164" fontId="10" fillId="0" borderId="0" xfId="0" applyNumberFormat="1" applyFont="1" applyAlignment="1">
      <alignment vertical="center"/>
    </xf>
    <xf numFmtId="0" fontId="12" fillId="0" borderId="0" xfId="0" applyFont="1" applyAlignment="1">
      <alignment horizontal="left" vertical="center"/>
    </xf>
    <xf numFmtId="49" fontId="0" fillId="0" borderId="1" xfId="0" applyNumberFormat="1" applyBorder="1" applyAlignment="1">
      <alignment horizontal="center" vertical="center"/>
    </xf>
    <xf numFmtId="0" fontId="4" fillId="4" borderId="0" xfId="0" applyFont="1" applyFill="1" applyAlignment="1">
      <alignment horizontal="right" vertical="center"/>
    </xf>
    <xf numFmtId="0" fontId="0" fillId="0" borderId="1" xfId="0" applyBorder="1" applyAlignment="1">
      <alignment horizontal="center" vertical="center"/>
    </xf>
    <xf numFmtId="0" fontId="7" fillId="2" borderId="0" xfId="0" applyFont="1" applyFill="1" applyAlignment="1">
      <alignment vertical="center"/>
    </xf>
    <xf numFmtId="0" fontId="15" fillId="0" borderId="0" xfId="0" applyFont="1" applyAlignment="1">
      <alignment vertical="center"/>
    </xf>
    <xf numFmtId="0" fontId="9" fillId="0" borderId="0" xfId="0" applyFont="1" applyAlignment="1">
      <alignment vertical="top"/>
    </xf>
    <xf numFmtId="164" fontId="10" fillId="0" borderId="8" xfId="0" applyNumberFormat="1" applyFont="1" applyBorder="1" applyAlignment="1">
      <alignment vertical="center"/>
    </xf>
    <xf numFmtId="0" fontId="12" fillId="0" borderId="8" xfId="0" applyFont="1" applyBorder="1" applyAlignment="1">
      <alignment horizontal="left" vertical="center"/>
    </xf>
    <xf numFmtId="0" fontId="9" fillId="0" borderId="8" xfId="0" applyFont="1" applyBorder="1" applyAlignment="1">
      <alignment vertical="center"/>
    </xf>
    <xf numFmtId="0" fontId="12" fillId="0" borderId="15" xfId="0" applyFont="1" applyBorder="1" applyAlignment="1">
      <alignment horizontal="left" vertical="center"/>
    </xf>
    <xf numFmtId="0" fontId="9" fillId="0" borderId="15" xfId="0" applyFont="1" applyBorder="1" applyAlignment="1">
      <alignment vertical="center"/>
    </xf>
    <xf numFmtId="0" fontId="10" fillId="0" borderId="15" xfId="0" applyFont="1" applyBorder="1" applyAlignment="1">
      <alignment vertical="center"/>
    </xf>
    <xf numFmtId="0" fontId="12" fillId="0" borderId="16" xfId="0" applyFont="1" applyBorder="1" applyAlignment="1">
      <alignment horizontal="left" vertical="center"/>
    </xf>
    <xf numFmtId="164" fontId="10" fillId="0" borderId="15" xfId="0" applyNumberFormat="1" applyFont="1" applyBorder="1" applyAlignment="1">
      <alignment vertical="center"/>
    </xf>
    <xf numFmtId="0" fontId="10" fillId="0" borderId="8" xfId="0" applyFont="1" applyBorder="1" applyAlignment="1">
      <alignment vertical="center"/>
    </xf>
    <xf numFmtId="0" fontId="10" fillId="0" borderId="0" xfId="0" applyFont="1" applyAlignment="1">
      <alignment horizontal="left"/>
    </xf>
    <xf numFmtId="0" fontId="15" fillId="0" borderId="0" xfId="0" applyFont="1" applyAlignment="1">
      <alignment horizontal="left" vertical="top"/>
    </xf>
    <xf numFmtId="0" fontId="17" fillId="0" borderId="0" xfId="0" applyFont="1" applyAlignment="1" applyProtection="1">
      <alignment vertical="top"/>
      <protection hidden="1"/>
    </xf>
    <xf numFmtId="0" fontId="3" fillId="0" borderId="0" xfId="0" applyFont="1" applyAlignment="1">
      <alignment horizontal="right"/>
    </xf>
    <xf numFmtId="164" fontId="3" fillId="0" borderId="0" xfId="0" applyNumberFormat="1" applyFont="1" applyAlignment="1">
      <alignment horizontal="right"/>
    </xf>
    <xf numFmtId="0" fontId="9" fillId="0" borderId="0" xfId="0" applyFont="1"/>
    <xf numFmtId="0" fontId="8" fillId="0" borderId="0" xfId="0" applyFont="1"/>
    <xf numFmtId="0" fontId="9" fillId="0" borderId="8" xfId="0" applyFont="1" applyBorder="1"/>
    <xf numFmtId="0" fontId="7" fillId="2" borderId="0" xfId="0" applyFont="1" applyFill="1" applyAlignment="1">
      <alignment horizontal="left" vertical="center"/>
    </xf>
    <xf numFmtId="0" fontId="7" fillId="2" borderId="0" xfId="0" applyFont="1" applyFill="1" applyAlignment="1">
      <alignment horizontal="center" vertical="center"/>
    </xf>
    <xf numFmtId="0" fontId="10" fillId="0" borderId="17" xfId="0" applyFont="1" applyBorder="1" applyAlignment="1">
      <alignment vertical="center"/>
    </xf>
    <xf numFmtId="0" fontId="13" fillId="2" borderId="0" xfId="0" applyFont="1" applyFill="1" applyAlignment="1">
      <alignment vertical="center"/>
    </xf>
    <xf numFmtId="0" fontId="13" fillId="0" borderId="0" xfId="0" applyFont="1" applyAlignment="1">
      <alignment vertical="center"/>
    </xf>
    <xf numFmtId="0" fontId="9" fillId="0" borderId="0" xfId="0" applyFont="1" applyAlignment="1">
      <alignment horizontal="left" vertical="center"/>
    </xf>
    <xf numFmtId="0" fontId="9" fillId="0" borderId="0" xfId="0" quotePrefix="1" applyFont="1" applyAlignment="1">
      <alignment horizontal="left" vertical="center"/>
    </xf>
    <xf numFmtId="165" fontId="9" fillId="0" borderId="0" xfId="0" applyNumberFormat="1" applyFont="1" applyAlignment="1" applyProtection="1">
      <alignment horizontal="right" vertical="center"/>
      <protection locked="0"/>
    </xf>
    <xf numFmtId="0" fontId="9" fillId="1" borderId="0" xfId="0" applyFont="1" applyFill="1"/>
    <xf numFmtId="0" fontId="8" fillId="2" borderId="0" xfId="0" applyFont="1" applyFill="1"/>
    <xf numFmtId="49" fontId="3" fillId="0" borderId="0" xfId="0" applyNumberFormat="1" applyFont="1" applyAlignment="1">
      <alignment horizontal="left"/>
    </xf>
    <xf numFmtId="0" fontId="7" fillId="2" borderId="12" xfId="0" applyFont="1" applyFill="1" applyBorder="1" applyAlignment="1">
      <alignment horizontal="center" vertical="center"/>
    </xf>
    <xf numFmtId="0" fontId="15" fillId="0" borderId="0" xfId="0" applyFont="1" applyAlignment="1">
      <alignment vertical="top"/>
    </xf>
    <xf numFmtId="0" fontId="15" fillId="0" borderId="0" xfId="0" applyFont="1" applyAlignment="1">
      <alignment vertical="center" wrapText="1"/>
    </xf>
    <xf numFmtId="0" fontId="10" fillId="0" borderId="14" xfId="0" applyFont="1" applyBorder="1" applyAlignment="1">
      <alignment vertical="center"/>
    </xf>
    <xf numFmtId="0" fontId="0" fillId="0" borderId="0" xfId="0" applyProtection="1">
      <protection locked="0"/>
    </xf>
    <xf numFmtId="0" fontId="21" fillId="0" borderId="0" xfId="0" applyFont="1" applyAlignment="1">
      <alignment horizontal="left"/>
    </xf>
    <xf numFmtId="0" fontId="22" fillId="0" borderId="0" xfId="0" applyFont="1" applyAlignment="1">
      <alignment horizontal="left"/>
    </xf>
    <xf numFmtId="0" fontId="23" fillId="0" borderId="0" xfId="0" applyFont="1" applyAlignment="1">
      <alignment horizontal="center"/>
    </xf>
    <xf numFmtId="0" fontId="19" fillId="0" borderId="0" xfId="0" applyFont="1"/>
    <xf numFmtId="0" fontId="24" fillId="0" borderId="0" xfId="0" applyFont="1" applyAlignment="1">
      <alignment horizontal="left"/>
    </xf>
    <xf numFmtId="0" fontId="19" fillId="0" borderId="0" xfId="0" applyFont="1" applyAlignment="1">
      <alignment horizontal="left"/>
    </xf>
    <xf numFmtId="0" fontId="18" fillId="2" borderId="0" xfId="0" applyFont="1" applyFill="1"/>
    <xf numFmtId="0" fontId="26" fillId="0" borderId="0" xfId="0" applyFont="1"/>
    <xf numFmtId="0" fontId="20" fillId="0" borderId="0" xfId="0" applyFont="1"/>
    <xf numFmtId="0" fontId="27" fillId="0" borderId="14" xfId="0" applyFont="1" applyBorder="1"/>
    <xf numFmtId="0" fontId="27" fillId="0" borderId="0" xfId="0" applyFont="1"/>
    <xf numFmtId="0" fontId="27" fillId="0" borderId="14" xfId="0" applyFont="1" applyBorder="1" applyAlignment="1">
      <alignment horizontal="left" indent="1"/>
    </xf>
    <xf numFmtId="0" fontId="0" fillId="8" borderId="18" xfId="0" applyFill="1" applyBorder="1" applyAlignment="1">
      <alignment vertical="center"/>
    </xf>
    <xf numFmtId="0" fontId="0" fillId="0" borderId="0" xfId="0" applyAlignment="1">
      <alignment horizontal="left" indent="1"/>
    </xf>
    <xf numFmtId="0" fontId="0" fillId="7" borderId="0" xfId="0" applyFill="1"/>
    <xf numFmtId="0" fontId="15" fillId="0" borderId="0" xfId="0" applyFont="1" applyAlignment="1">
      <alignment horizontal="left"/>
    </xf>
    <xf numFmtId="0" fontId="0" fillId="10" borderId="0" xfId="0" applyFill="1"/>
    <xf numFmtId="0" fontId="28" fillId="0" borderId="0" xfId="0" applyFont="1" applyAlignment="1">
      <alignment horizontal="left"/>
    </xf>
    <xf numFmtId="0" fontId="27" fillId="0" borderId="19" xfId="0" applyFont="1" applyBorder="1"/>
    <xf numFmtId="0" fontId="0" fillId="0" borderId="20" xfId="0" applyBorder="1"/>
    <xf numFmtId="0" fontId="0" fillId="0" borderId="20" xfId="0" applyBorder="1" applyAlignment="1">
      <alignment horizontal="left" indent="1"/>
    </xf>
    <xf numFmtId="0" fontId="0" fillId="0" borderId="19" xfId="0" applyBorder="1"/>
    <xf numFmtId="0" fontId="0" fillId="2" borderId="0" xfId="0" applyFill="1"/>
    <xf numFmtId="0" fontId="25" fillId="0" borderId="0" xfId="0" applyFont="1"/>
    <xf numFmtId="166" fontId="9" fillId="0" borderId="12" xfId="0" applyNumberFormat="1" applyFont="1" applyBorder="1" applyAlignment="1">
      <alignment horizontal="right" vertical="center"/>
    </xf>
    <xf numFmtId="0" fontId="23" fillId="0" borderId="0" xfId="0" applyFont="1" applyAlignment="1">
      <alignment vertical="top"/>
    </xf>
    <xf numFmtId="0" fontId="18" fillId="0" borderId="0" xfId="0" applyFont="1"/>
    <xf numFmtId="0" fontId="14"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0" fillId="2" borderId="0" xfId="0" applyFill="1" applyAlignment="1">
      <alignment vertical="top" wrapText="1"/>
    </xf>
    <xf numFmtId="0" fontId="23" fillId="2" borderId="0" xfId="0" applyFont="1" applyFill="1" applyAlignment="1">
      <alignment vertical="top"/>
    </xf>
    <xf numFmtId="0" fontId="0" fillId="0" borderId="0" xfId="0" applyAlignment="1">
      <alignment vertical="top" wrapText="1"/>
    </xf>
    <xf numFmtId="0" fontId="25" fillId="0" borderId="0" xfId="0" applyFont="1" applyAlignment="1">
      <alignment horizontal="left"/>
    </xf>
    <xf numFmtId="0" fontId="33" fillId="0" borderId="0" xfId="0" applyFont="1" applyAlignment="1">
      <alignment horizontal="left"/>
    </xf>
    <xf numFmtId="0" fontId="34" fillId="0" borderId="0" xfId="1" applyFont="1" applyAlignment="1" applyProtection="1">
      <protection locked="0"/>
    </xf>
    <xf numFmtId="0" fontId="20" fillId="0" borderId="0" xfId="0" applyFont="1" applyAlignment="1">
      <alignment horizontal="center"/>
    </xf>
    <xf numFmtId="0" fontId="20" fillId="0" borderId="0" xfId="0" applyFont="1" applyAlignment="1">
      <alignment horizontal="left"/>
    </xf>
    <xf numFmtId="0" fontId="34" fillId="0" borderId="0" xfId="1" applyFont="1"/>
    <xf numFmtId="0" fontId="8" fillId="0" borderId="21" xfId="0" applyFont="1" applyBorder="1"/>
    <xf numFmtId="0" fontId="10" fillId="0" borderId="21" xfId="0" applyFont="1" applyBorder="1" applyAlignment="1">
      <alignment vertical="center"/>
    </xf>
    <xf numFmtId="0" fontId="0" fillId="6" borderId="3" xfId="0" applyFill="1" applyBorder="1" applyAlignment="1">
      <alignment horizontal="center" vertical="center"/>
    </xf>
    <xf numFmtId="0" fontId="1" fillId="0" borderId="0" xfId="0" applyFont="1"/>
    <xf numFmtId="0" fontId="1" fillId="0" borderId="0" xfId="0" applyFont="1" applyAlignment="1">
      <alignment horizontal="left" vertical="center"/>
    </xf>
    <xf numFmtId="0" fontId="27" fillId="0" borderId="14" xfId="0" applyFont="1" applyBorder="1" applyProtection="1">
      <protection locked="0"/>
    </xf>
    <xf numFmtId="0" fontId="1" fillId="0" borderId="0" xfId="0" applyFont="1" applyAlignment="1">
      <alignment horizontal="left" indent="1"/>
    </xf>
    <xf numFmtId="164" fontId="10" fillId="3" borderId="1" xfId="0" applyNumberFormat="1" applyFont="1" applyFill="1" applyBorder="1" applyAlignment="1">
      <alignment horizontal="center" vertical="center"/>
    </xf>
    <xf numFmtId="0" fontId="10" fillId="3" borderId="0" xfId="0" applyFont="1" applyFill="1" applyAlignment="1">
      <alignment horizontal="center" vertical="center"/>
    </xf>
    <xf numFmtId="164" fontId="10" fillId="9" borderId="0" xfId="0" applyNumberFormat="1" applyFont="1" applyFill="1" applyAlignment="1">
      <alignment horizontal="center" vertical="center"/>
    </xf>
    <xf numFmtId="0" fontId="30" fillId="0" borderId="0" xfId="1" applyFont="1" applyAlignment="1" applyProtection="1"/>
    <xf numFmtId="0" fontId="37" fillId="0" borderId="0" xfId="1" applyFont="1" applyAlignment="1" applyProtection="1"/>
    <xf numFmtId="0" fontId="29" fillId="0" borderId="0" xfId="1" applyFont="1" applyAlignment="1" applyProtection="1"/>
    <xf numFmtId="0" fontId="7" fillId="2" borderId="0" xfId="0" applyFont="1" applyFill="1" applyAlignment="1">
      <alignment horizontal="center" vertical="center" wrapText="1"/>
    </xf>
    <xf numFmtId="0" fontId="1" fillId="2" borderId="0" xfId="0" applyFont="1" applyFill="1"/>
    <xf numFmtId="0" fontId="1" fillId="0" borderId="0" xfId="0" applyFont="1" applyAlignment="1" applyProtection="1">
      <alignment vertical="top"/>
      <protection locked="0"/>
    </xf>
    <xf numFmtId="49" fontId="1" fillId="0" borderId="0" xfId="0" applyNumberFormat="1" applyFont="1" applyAlignment="1">
      <alignment horizontal="left"/>
    </xf>
    <xf numFmtId="0" fontId="1" fillId="0" borderId="0" xfId="0" applyFont="1" applyAlignment="1">
      <alignment horizontal="right"/>
    </xf>
    <xf numFmtId="0" fontId="15" fillId="0" borderId="0" xfId="0" applyFont="1" applyAlignment="1">
      <alignment horizontal="right"/>
    </xf>
    <xf numFmtId="0" fontId="1" fillId="0" borderId="0" xfId="0" applyFont="1" applyAlignment="1">
      <alignment vertical="top"/>
    </xf>
    <xf numFmtId="49" fontId="1" fillId="0" borderId="0" xfId="0" applyNumberFormat="1" applyFont="1" applyAlignment="1">
      <alignment horizontal="left" vertical="top"/>
    </xf>
    <xf numFmtId="0" fontId="39" fillId="0" borderId="0" xfId="0" applyFont="1" applyAlignment="1">
      <alignment vertical="center"/>
    </xf>
    <xf numFmtId="0" fontId="16" fillId="0" borderId="0" xfId="0" applyFont="1" applyAlignment="1">
      <alignment horizontal="right" vertical="top"/>
    </xf>
    <xf numFmtId="0" fontId="8" fillId="0" borderId="8" xfId="0" applyFont="1" applyBorder="1"/>
    <xf numFmtId="0" fontId="1" fillId="0" borderId="8" xfId="0" applyFont="1" applyBorder="1"/>
    <xf numFmtId="0" fontId="1" fillId="0" borderId="22" xfId="0" applyFont="1" applyBorder="1"/>
    <xf numFmtId="0" fontId="7" fillId="2" borderId="0" xfId="0" applyFont="1" applyFill="1" applyAlignment="1">
      <alignment vertical="top"/>
    </xf>
    <xf numFmtId="0" fontId="10" fillId="0" borderId="22" xfId="0" applyFont="1" applyBorder="1" applyAlignment="1">
      <alignment vertical="center"/>
    </xf>
    <xf numFmtId="0" fontId="1" fillId="0" borderId="0" xfId="0" applyFont="1" applyAlignment="1">
      <alignment horizontal="left" vertical="top"/>
    </xf>
    <xf numFmtId="0" fontId="1" fillId="0" borderId="0" xfId="0" quotePrefix="1" applyFont="1" applyAlignment="1">
      <alignment horizontal="left" vertical="top"/>
    </xf>
    <xf numFmtId="166" fontId="9" fillId="0" borderId="12" xfId="0" applyNumberFormat="1" applyFont="1" applyBorder="1" applyAlignment="1">
      <alignment horizontal="right" vertical="top"/>
    </xf>
    <xf numFmtId="165" fontId="1" fillId="0" borderId="0" xfId="0" applyNumberFormat="1" applyFont="1" applyAlignment="1" applyProtection="1">
      <alignment horizontal="left" vertical="top" wrapText="1"/>
      <protection locked="0"/>
    </xf>
    <xf numFmtId="0" fontId="1" fillId="0" borderId="8" xfId="0" applyFont="1" applyBorder="1" applyAlignment="1">
      <alignment vertical="top"/>
    </xf>
    <xf numFmtId="0" fontId="1" fillId="0" borderId="22" xfId="0" applyFont="1" applyBorder="1" applyAlignment="1">
      <alignment vertical="top"/>
    </xf>
    <xf numFmtId="166" fontId="1" fillId="0" borderId="0" xfId="0" applyNumberFormat="1" applyFont="1" applyAlignment="1">
      <alignment vertical="top"/>
    </xf>
    <xf numFmtId="166" fontId="15" fillId="0" borderId="0" xfId="0" applyNumberFormat="1" applyFont="1" applyAlignment="1">
      <alignment vertical="top"/>
    </xf>
    <xf numFmtId="0" fontId="1" fillId="0" borderId="0" xfId="0" applyFont="1" applyAlignment="1">
      <alignment horizontal="left" vertical="top" wrapText="1"/>
    </xf>
    <xf numFmtId="0" fontId="1" fillId="2" borderId="0" xfId="0" applyFont="1" applyFill="1" applyAlignment="1">
      <alignment vertical="top"/>
    </xf>
    <xf numFmtId="0" fontId="1" fillId="2" borderId="0" xfId="0" applyFont="1" applyFill="1" applyAlignment="1">
      <alignment horizontal="left"/>
    </xf>
    <xf numFmtId="0" fontId="1" fillId="1" borderId="0" xfId="0" applyFont="1" applyFill="1"/>
    <xf numFmtId="0" fontId="1" fillId="1" borderId="0" xfId="0" applyFont="1" applyFill="1" applyAlignment="1">
      <alignment horizontal="right"/>
    </xf>
    <xf numFmtId="0" fontId="1" fillId="0" borderId="0" xfId="0" applyFont="1" applyAlignment="1">
      <alignment horizontal="left"/>
    </xf>
    <xf numFmtId="166" fontId="9" fillId="0" borderId="0" xfId="0" applyNumberFormat="1" applyFont="1" applyAlignment="1">
      <alignment horizontal="right" vertical="top"/>
    </xf>
    <xf numFmtId="0" fontId="34" fillId="0" borderId="0" xfId="1" applyFont="1" applyAlignment="1" applyProtection="1"/>
    <xf numFmtId="14" fontId="0" fillId="0" borderId="1" xfId="0" applyNumberFormat="1" applyBorder="1" applyAlignment="1">
      <alignment horizontal="center" vertical="center"/>
    </xf>
    <xf numFmtId="0" fontId="41" fillId="11" borderId="23" xfId="0" applyFont="1" applyFill="1" applyBorder="1" applyAlignment="1">
      <alignment horizontal="right" vertical="center"/>
    </xf>
    <xf numFmtId="0" fontId="41" fillId="11" borderId="24" xfId="0" applyFont="1" applyFill="1" applyBorder="1" applyAlignment="1">
      <alignment horizontal="right" vertical="center"/>
    </xf>
    <xf numFmtId="0" fontId="1" fillId="0" borderId="0" xfId="0" applyFont="1" applyAlignment="1">
      <alignment vertical="center"/>
    </xf>
    <xf numFmtId="0" fontId="1" fillId="0" borderId="25" xfId="0" quotePrefix="1" applyFont="1" applyBorder="1" applyAlignment="1">
      <alignment horizontal="left" vertical="top"/>
    </xf>
    <xf numFmtId="0" fontId="1" fillId="12" borderId="26" xfId="0" applyFont="1" applyFill="1" applyBorder="1" applyAlignment="1">
      <alignment horizontal="left" vertical="top" wrapText="1"/>
    </xf>
    <xf numFmtId="0" fontId="1" fillId="12" borderId="26" xfId="0" applyFont="1" applyFill="1" applyBorder="1" applyAlignment="1">
      <alignment horizontal="left" vertical="top"/>
    </xf>
    <xf numFmtId="0" fontId="1" fillId="0" borderId="26" xfId="0" applyFont="1" applyBorder="1" applyAlignment="1">
      <alignment horizontal="left" vertical="top"/>
    </xf>
    <xf numFmtId="0" fontId="1" fillId="0" borderId="26" xfId="0" applyFont="1" applyBorder="1" applyAlignment="1">
      <alignment vertical="top"/>
    </xf>
    <xf numFmtId="0" fontId="1" fillId="0" borderId="0" xfId="0" applyFont="1" applyProtection="1">
      <protection locked="0"/>
    </xf>
    <xf numFmtId="164" fontId="1" fillId="0" borderId="0" xfId="0" applyNumberFormat="1" applyFont="1" applyAlignment="1">
      <alignment horizontal="right"/>
    </xf>
    <xf numFmtId="0" fontId="1" fillId="0" borderId="21" xfId="0" applyFont="1" applyBorder="1"/>
    <xf numFmtId="0" fontId="1" fillId="0" borderId="8" xfId="0" applyFont="1" applyBorder="1" applyAlignment="1">
      <alignment horizontal="center"/>
    </xf>
    <xf numFmtId="0" fontId="1" fillId="0" borderId="0" xfId="0" applyFont="1" applyAlignment="1">
      <alignment horizontal="center"/>
    </xf>
    <xf numFmtId="0" fontId="1" fillId="0" borderId="21" xfId="0"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165" fontId="1" fillId="0" borderId="0" xfId="0" applyNumberFormat="1" applyFont="1" applyAlignment="1">
      <alignment vertical="center"/>
    </xf>
    <xf numFmtId="0" fontId="1" fillId="0" borderId="15" xfId="0" applyFont="1" applyBorder="1" applyAlignment="1">
      <alignment vertical="center"/>
    </xf>
    <xf numFmtId="0" fontId="1" fillId="0" borderId="14" xfId="0" applyFont="1" applyBorder="1" applyAlignment="1">
      <alignment vertical="center"/>
    </xf>
    <xf numFmtId="0" fontId="1" fillId="0" borderId="17" xfId="0" applyFont="1" applyBorder="1" applyAlignment="1">
      <alignment vertical="center"/>
    </xf>
    <xf numFmtId="0" fontId="1" fillId="0" borderId="16" xfId="0" applyFont="1" applyBorder="1" applyAlignment="1">
      <alignment vertical="center"/>
    </xf>
    <xf numFmtId="164" fontId="1" fillId="0" borderId="8" xfId="0" applyNumberFormat="1" applyFont="1" applyBorder="1" applyAlignment="1">
      <alignment vertical="center"/>
    </xf>
    <xf numFmtId="164" fontId="1" fillId="0" borderId="0" xfId="0" applyNumberFormat="1" applyFont="1" applyAlignment="1">
      <alignment vertical="center"/>
    </xf>
    <xf numFmtId="164" fontId="1" fillId="0" borderId="17" xfId="0" applyNumberFormat="1" applyFont="1" applyBorder="1" applyAlignment="1">
      <alignment vertical="center"/>
    </xf>
    <xf numFmtId="0" fontId="1" fillId="0" borderId="0" xfId="0" quotePrefix="1" applyFont="1" applyAlignment="1">
      <alignment horizontal="left" vertical="center"/>
    </xf>
    <xf numFmtId="165" fontId="1" fillId="0" borderId="0" xfId="0" applyNumberFormat="1" applyFont="1" applyAlignment="1" applyProtection="1">
      <alignment horizontal="right" vertical="center"/>
      <protection locked="0"/>
    </xf>
    <xf numFmtId="165" fontId="1" fillId="0" borderId="0" xfId="0" quotePrefix="1" applyNumberFormat="1" applyFont="1" applyAlignment="1" applyProtection="1">
      <alignment horizontal="right" vertical="center"/>
      <protection locked="0"/>
    </xf>
    <xf numFmtId="4" fontId="1" fillId="0" borderId="8" xfId="0" applyNumberFormat="1" applyFont="1" applyBorder="1" applyAlignment="1">
      <alignment vertical="center"/>
    </xf>
    <xf numFmtId="4" fontId="1" fillId="0" borderId="0" xfId="0" applyNumberFormat="1" applyFont="1" applyAlignment="1">
      <alignment vertical="center"/>
    </xf>
    <xf numFmtId="0" fontId="37" fillId="0" borderId="0" xfId="1" applyFont="1" applyAlignment="1" applyProtection="1">
      <alignment horizontal="left" indent="1"/>
    </xf>
    <xf numFmtId="0" fontId="38" fillId="2" borderId="0" xfId="0" applyFont="1" applyFill="1" applyAlignment="1">
      <alignment horizontal="center" vertical="center" wrapText="1"/>
    </xf>
    <xf numFmtId="0" fontId="38" fillId="2" borderId="0" xfId="0" applyFont="1" applyFill="1" applyAlignment="1">
      <alignment horizontal="center" vertical="center"/>
    </xf>
    <xf numFmtId="0" fontId="23" fillId="0" borderId="0" xfId="0" applyFont="1" applyAlignment="1">
      <alignment horizontal="center" vertical="center"/>
    </xf>
    <xf numFmtId="0" fontId="30" fillId="0" borderId="0" xfId="1" applyFont="1" applyAlignment="1" applyProtection="1"/>
    <xf numFmtId="0" fontId="34" fillId="0" borderId="0" xfId="1" applyFont="1" applyFill="1" applyAlignment="1" applyProtection="1">
      <protection locked="0"/>
    </xf>
    <xf numFmtId="0" fontId="34" fillId="0" borderId="0" xfId="1" applyFont="1" applyAlignment="1" applyProtection="1">
      <protection locked="0"/>
    </xf>
    <xf numFmtId="0" fontId="14" fillId="0" borderId="0" xfId="0" applyFont="1" applyAlignment="1">
      <alignment horizontal="left" vertical="center"/>
    </xf>
    <xf numFmtId="0" fontId="1" fillId="0" borderId="26" xfId="0" applyFont="1" applyBorder="1" applyAlignment="1">
      <alignment horizontal="left" vertical="top" wrapText="1"/>
    </xf>
    <xf numFmtId="0" fontId="1" fillId="0" borderId="0" xfId="0" applyFont="1" applyAlignment="1">
      <alignment horizontal="left" vertical="top" wrapText="1"/>
    </xf>
    <xf numFmtId="0" fontId="35" fillId="0" borderId="0" xfId="0" applyFont="1" applyAlignment="1">
      <alignment horizontal="right" vertical="center" wrapText="1"/>
    </xf>
    <xf numFmtId="0" fontId="36" fillId="0" borderId="0" xfId="0" applyFont="1" applyAlignment="1">
      <alignment horizontal="center" vertical="center" wrapText="1"/>
    </xf>
    <xf numFmtId="0" fontId="4" fillId="4" borderId="13" xfId="0" applyFont="1" applyFill="1" applyBorder="1" applyAlignment="1">
      <alignment horizontal="center" vertical="center" textRotation="90"/>
    </xf>
    <xf numFmtId="0" fontId="4" fillId="4" borderId="0" xfId="0" applyFont="1" applyFill="1" applyAlignment="1">
      <alignment horizontal="center" vertical="center" textRotation="90"/>
    </xf>
  </cellXfs>
  <cellStyles count="4">
    <cellStyle name="Hyperlink" xfId="1" builtinId="8"/>
    <cellStyle name="Normal 2" xfId="2" xr:uid="{E684F63F-0058-41B5-B04A-FE1D8A1C1B40}"/>
    <cellStyle name="Normal 3" xfId="3" xr:uid="{F93048C9-BA38-467C-BD98-A3064654389C}"/>
    <cellStyle name="Standaard" xfId="0" builtinId="0"/>
  </cellStyles>
  <dxfs count="54">
    <dxf>
      <font>
        <b/>
        <i val="0"/>
        <color auto="1"/>
      </font>
      <fill>
        <patternFill>
          <bgColor theme="9" tint="0.39994506668294322"/>
        </patternFill>
      </fill>
    </dxf>
    <dxf>
      <font>
        <b/>
        <i val="0"/>
        <color theme="0"/>
      </font>
      <fill>
        <patternFill>
          <bgColor theme="9"/>
        </patternFill>
      </fill>
    </dxf>
    <dxf>
      <font>
        <b/>
        <i val="0"/>
        <color auto="1"/>
      </font>
      <fill>
        <patternFill>
          <bgColor theme="8" tint="0.59996337778862885"/>
        </patternFill>
      </fill>
    </dxf>
    <dxf>
      <font>
        <b/>
        <i val="0"/>
        <color auto="1"/>
      </font>
      <fill>
        <patternFill>
          <bgColor theme="8" tint="0.59996337778862885"/>
        </patternFill>
      </fill>
    </dxf>
    <dxf>
      <font>
        <b val="0"/>
        <i val="0"/>
        <color theme="0" tint="-0.499984740745262"/>
      </font>
      <fill>
        <patternFill>
          <bgColor theme="3" tint="0.79998168889431442"/>
        </patternFill>
      </fill>
    </dxf>
    <dxf>
      <font>
        <b/>
        <i val="0"/>
        <color theme="0"/>
      </font>
      <fill>
        <patternFill>
          <bgColor theme="8"/>
        </patternFill>
      </fill>
    </dxf>
    <dxf>
      <font>
        <color theme="8" tint="-0.499984740745262"/>
      </font>
      <fill>
        <patternFill>
          <bgColor theme="8" tint="0.79998168889431442"/>
        </patternFill>
      </fill>
      <border>
        <vertical/>
        <horizontal/>
      </border>
    </dxf>
    <dxf>
      <font>
        <color theme="5" tint="-0.499984740745262"/>
      </font>
      <fill>
        <patternFill>
          <bgColor theme="5" tint="0.79998168889431442"/>
        </patternFill>
      </fill>
      <border>
        <vertical/>
        <horizontal/>
      </border>
    </dxf>
    <dxf>
      <font>
        <color theme="5" tint="-0.24994659260841701"/>
      </font>
    </dxf>
    <dxf>
      <font>
        <color theme="8" tint="-0.24994659260841701"/>
      </font>
    </dxf>
    <dxf>
      <font>
        <b/>
        <i val="0"/>
        <color theme="8" tint="-0.24994659260841701"/>
      </font>
    </dxf>
    <dxf>
      <fill>
        <patternFill>
          <bgColor theme="4" tint="0.79998168889431442"/>
        </patternFill>
      </fill>
      <border>
        <left style="thin">
          <color theme="4"/>
        </left>
        <right style="thin">
          <color theme="4"/>
        </right>
        <top style="thin">
          <color theme="4"/>
        </top>
        <bottom style="thin">
          <color theme="4"/>
        </bottom>
        <vertical/>
        <horizontal/>
      </border>
    </dxf>
    <dxf>
      <fill>
        <patternFill>
          <bgColor theme="6" tint="0.79998168889431442"/>
        </patternFill>
      </fill>
      <border>
        <left style="thin">
          <color theme="6"/>
        </left>
        <right style="thin">
          <color theme="6"/>
        </right>
        <top style="thin">
          <color theme="6"/>
        </top>
        <bottom style="thin">
          <color theme="6"/>
        </bottom>
        <vertical/>
        <horizontal/>
      </border>
    </dxf>
    <dxf>
      <font>
        <b val="0"/>
        <i val="0"/>
        <color auto="1"/>
      </font>
      <fill>
        <patternFill>
          <bgColor theme="9" tint="0.79998168889431442"/>
        </patternFill>
      </fill>
      <border>
        <left style="thin">
          <color theme="8"/>
        </left>
        <right style="thin">
          <color theme="8"/>
        </right>
        <top style="thin">
          <color theme="8"/>
        </top>
        <bottom style="thin">
          <color theme="8"/>
        </bottom>
        <vertical/>
        <horizontal/>
      </border>
    </dxf>
    <dxf>
      <font>
        <b val="0"/>
        <i val="0"/>
        <color auto="1"/>
      </font>
      <fill>
        <patternFill>
          <bgColor theme="0"/>
        </patternFill>
      </fill>
      <border>
        <left style="thin">
          <color theme="4" tint="-0.499984740745262"/>
        </left>
        <right style="thin">
          <color theme="4" tint="-0.499984740745262"/>
        </right>
        <top style="thin">
          <color theme="4" tint="-0.499984740745262"/>
        </top>
        <bottom style="thin">
          <color theme="4" tint="-0.499984740745262"/>
        </bottom>
        <vertical/>
        <horizontal/>
      </border>
    </dxf>
    <dxf>
      <font>
        <b val="0"/>
        <i val="0"/>
        <color auto="1"/>
      </font>
      <fill>
        <patternFill patternType="solid">
          <bgColor theme="0"/>
        </patternFill>
      </fill>
      <border>
        <left style="thin">
          <color theme="4" tint="-0.499984740745262"/>
        </left>
        <right style="thin">
          <color theme="4" tint="-0.499984740745262"/>
        </right>
        <top style="thin">
          <color theme="4" tint="-0.499984740745262"/>
        </top>
        <bottom style="thin">
          <color theme="4" tint="-0.499984740745262"/>
        </bottom>
        <vertical/>
        <horizontal/>
      </border>
    </dxf>
    <dxf>
      <font>
        <strike/>
        <color theme="8" tint="-0.24994659260841701"/>
      </font>
      <fill>
        <patternFill patternType="gray0625"/>
      </fill>
    </dxf>
    <dxf>
      <fill>
        <patternFill>
          <bgColor rgb="FFF0F0F0"/>
        </patternFill>
      </fill>
      <border>
        <bottom style="thin">
          <color theme="3" tint="0.59996337778862885"/>
        </bottom>
      </border>
    </dxf>
    <dxf>
      <fill>
        <patternFill>
          <bgColor theme="3" tint="0.79998168889431442"/>
        </patternFill>
      </fill>
      <border>
        <bottom style="thin">
          <color theme="3" tint="0.59996337778862885"/>
        </bottom>
      </border>
    </dxf>
    <dxf>
      <fill>
        <patternFill>
          <bgColor theme="4" tint="0.79998168889431442"/>
        </patternFill>
      </fill>
      <border>
        <bottom style="thin">
          <color theme="4" tint="0.59996337778862885"/>
        </bottom>
      </border>
    </dxf>
    <dxf>
      <fill>
        <patternFill>
          <bgColor theme="4" tint="0.79998168889431442"/>
        </patternFill>
      </fill>
      <border>
        <bottom style="thin">
          <color theme="4" tint="0.59996337778862885"/>
        </bottom>
      </border>
    </dxf>
    <dxf>
      <fill>
        <patternFill>
          <bgColor theme="3" tint="0.59996337778862885"/>
        </patternFill>
      </fill>
      <border>
        <bottom style="thin">
          <color theme="3" tint="0.39994506668294322"/>
        </bottom>
      </border>
    </dxf>
    <dxf>
      <fill>
        <patternFill>
          <bgColor theme="4" tint="0.59996337778862885"/>
        </patternFill>
      </fill>
      <border>
        <bottom style="thin">
          <color theme="4" tint="0.39994506668294322"/>
        </bottom>
      </border>
    </dxf>
    <dxf>
      <fill>
        <patternFill>
          <bgColor theme="4" tint="0.39994506668294322"/>
        </patternFill>
      </fill>
      <border>
        <bottom style="thin">
          <color theme="4"/>
        </bottom>
      </border>
    </dxf>
    <dxf>
      <font>
        <b/>
        <i val="0"/>
        <color theme="0"/>
      </font>
      <fill>
        <patternFill>
          <bgColor theme="4"/>
        </patternFill>
      </fill>
      <border>
        <bottom style="thin">
          <color theme="4" tint="-0.24994659260841701"/>
        </bottom>
      </border>
    </dxf>
    <dxf>
      <font>
        <b/>
        <i val="0"/>
        <color theme="0"/>
      </font>
      <fill>
        <patternFill>
          <bgColor theme="4" tint="-0.24994659260841701"/>
        </patternFill>
      </fill>
      <border>
        <top style="thin">
          <color theme="4" tint="-0.499984740745262"/>
        </top>
        <bottom style="thin">
          <color theme="4" tint="-0.499984740745262"/>
        </bottom>
      </border>
    </dxf>
    <dxf>
      <fill>
        <patternFill>
          <bgColor theme="3" tint="0.59996337778862885"/>
        </patternFill>
      </fill>
      <border>
        <bottom style="thin">
          <color theme="3" tint="0.39994506668294322"/>
        </bottom>
      </border>
    </dxf>
    <dxf>
      <fill>
        <patternFill>
          <bgColor theme="4" tint="0.59996337778862885"/>
        </patternFill>
      </fill>
      <border>
        <bottom style="thin">
          <color theme="4" tint="0.39994506668294322"/>
        </bottom>
      </border>
    </dxf>
    <dxf>
      <fill>
        <patternFill>
          <bgColor theme="4" tint="0.39994506668294322"/>
        </patternFill>
      </fill>
      <border>
        <bottom style="thin">
          <color theme="4"/>
        </bottom>
      </border>
    </dxf>
    <dxf>
      <font>
        <b/>
        <i val="0"/>
        <color theme="0"/>
      </font>
      <fill>
        <patternFill>
          <bgColor theme="4"/>
        </patternFill>
      </fill>
      <border>
        <bottom style="thin">
          <color theme="4" tint="-0.24994659260841701"/>
        </bottom>
      </border>
    </dxf>
    <dxf>
      <font>
        <b/>
        <i val="0"/>
        <color theme="0"/>
      </font>
      <fill>
        <patternFill>
          <bgColor theme="4" tint="-0.24994659260841701"/>
        </patternFill>
      </fill>
      <border>
        <top style="thin">
          <color theme="4" tint="-0.499984740745262"/>
        </top>
        <bottom style="thin">
          <color theme="4" tint="-0.499984740745262"/>
        </bottom>
      </border>
    </dxf>
    <dxf>
      <font>
        <b/>
        <i val="0"/>
        <color theme="9" tint="-0.24994659260841701"/>
      </font>
    </dxf>
    <dxf>
      <font>
        <b/>
        <i val="0"/>
        <color theme="8" tint="-0.24994659260841701"/>
      </font>
    </dxf>
    <dxf>
      <fill>
        <patternFill>
          <bgColor theme="4" tint="0.79998168889431442"/>
        </patternFill>
      </fill>
      <border>
        <left style="thin">
          <color theme="4"/>
        </left>
        <right style="thin">
          <color theme="4"/>
        </right>
        <top style="thin">
          <color theme="4"/>
        </top>
        <bottom style="thin">
          <color theme="4"/>
        </bottom>
        <vertical/>
        <horizontal/>
      </border>
    </dxf>
    <dxf>
      <fill>
        <patternFill>
          <bgColor theme="6" tint="0.79998168889431442"/>
        </patternFill>
      </fill>
      <border>
        <left style="thin">
          <color theme="6"/>
        </left>
        <right style="thin">
          <color theme="6"/>
        </right>
        <top style="thin">
          <color theme="6"/>
        </top>
        <bottom style="thin">
          <color theme="6"/>
        </bottom>
        <vertical/>
        <horizontal/>
      </border>
    </dxf>
    <dxf>
      <fill>
        <patternFill>
          <bgColor theme="4" tint="0.79998168889431442"/>
        </patternFill>
      </fill>
      <border>
        <left style="thin">
          <color theme="4"/>
        </left>
        <right style="thin">
          <color theme="4"/>
        </right>
        <top style="thin">
          <color theme="4"/>
        </top>
        <bottom style="thin">
          <color theme="4"/>
        </bottom>
      </border>
    </dxf>
    <dxf>
      <fill>
        <patternFill>
          <bgColor theme="6" tint="0.79998168889431442"/>
        </patternFill>
      </fill>
      <border>
        <left style="thin">
          <color theme="6"/>
        </left>
        <right style="thin">
          <color theme="6"/>
        </right>
        <top style="thin">
          <color theme="6"/>
        </top>
        <bottom style="thin">
          <color theme="6"/>
        </bottom>
        <vertical/>
        <horizontal/>
      </border>
    </dxf>
    <dxf>
      <font>
        <color auto="1"/>
      </font>
      <fill>
        <patternFill>
          <bgColor theme="9" tint="0.79998168889431442"/>
        </patternFill>
      </fill>
      <border>
        <left style="thin">
          <color theme="8"/>
        </left>
        <right style="thin">
          <color theme="8"/>
        </right>
        <top style="thin">
          <color theme="8"/>
        </top>
        <bottom style="thin">
          <color theme="8"/>
        </bottom>
        <vertical/>
        <horizontal/>
      </border>
    </dxf>
    <dxf>
      <font>
        <color auto="1"/>
      </font>
      <fill>
        <patternFill>
          <bgColor theme="9"/>
        </patternFill>
      </fill>
    </dxf>
    <dxf>
      <fill>
        <patternFill>
          <bgColor theme="8"/>
        </patternFill>
      </fill>
    </dxf>
    <dxf>
      <font>
        <color auto="1"/>
      </font>
      <fill>
        <patternFill>
          <bgColor theme="8"/>
        </patternFill>
      </fill>
    </dxf>
    <dxf>
      <fill>
        <patternFill>
          <bgColor theme="8"/>
        </patternFill>
      </fill>
    </dxf>
    <dxf>
      <font>
        <color theme="1"/>
      </font>
      <fill>
        <patternFill patternType="solid">
          <bgColor theme="0"/>
        </patternFill>
      </fill>
      <border>
        <left style="thin">
          <color theme="4" tint="-0.499984740745262"/>
        </left>
        <right style="thin">
          <color theme="4" tint="-0.499984740745262"/>
        </right>
        <top style="thin">
          <color theme="4" tint="-0.499984740745262"/>
        </top>
        <bottom style="thin">
          <color theme="4" tint="-0.499984740745262"/>
        </bottom>
        <vertical/>
        <horizontal/>
      </border>
    </dxf>
    <dxf>
      <font>
        <strike/>
        <color auto="1"/>
      </font>
      <numFmt numFmtId="166" formatCode="#,##0.00;\(#,##0.00\);;@"/>
      <fill>
        <patternFill patternType="gray0625"/>
      </fill>
    </dxf>
    <dxf>
      <fill>
        <patternFill>
          <bgColor theme="9"/>
        </patternFill>
      </fill>
    </dxf>
    <dxf>
      <fill>
        <patternFill>
          <bgColor theme="8"/>
        </patternFill>
      </fill>
    </dxf>
    <dxf>
      <fill>
        <patternFill>
          <bgColor rgb="FFF0F0F0"/>
        </patternFill>
      </fill>
      <border>
        <bottom style="thin">
          <color theme="3" tint="0.59996337778862885"/>
        </bottom>
      </border>
    </dxf>
    <dxf>
      <fill>
        <patternFill>
          <bgColor theme="3" tint="0.79998168889431442"/>
        </patternFill>
      </fill>
      <border>
        <bottom style="thin">
          <color theme="3" tint="0.59996337778862885"/>
        </bottom>
      </border>
    </dxf>
    <dxf>
      <fill>
        <patternFill>
          <bgColor theme="4" tint="0.79998168889431442"/>
        </patternFill>
      </fill>
      <border>
        <bottom style="thin">
          <color theme="4" tint="0.59996337778862885"/>
        </bottom>
      </border>
    </dxf>
    <dxf>
      <fill>
        <patternFill>
          <bgColor theme="3" tint="0.59996337778862885"/>
        </patternFill>
      </fill>
      <border>
        <bottom style="thin">
          <color theme="3" tint="0.39994506668294322"/>
        </bottom>
      </border>
    </dxf>
    <dxf>
      <fill>
        <patternFill>
          <bgColor theme="4" tint="0.59996337778862885"/>
        </patternFill>
      </fill>
      <border>
        <bottom style="thin">
          <color theme="4" tint="0.39994506668294322"/>
        </bottom>
      </border>
    </dxf>
    <dxf>
      <fill>
        <patternFill>
          <bgColor theme="4" tint="0.39994506668294322"/>
        </patternFill>
      </fill>
      <border>
        <bottom style="thin">
          <color theme="4"/>
        </bottom>
      </border>
    </dxf>
    <dxf>
      <font>
        <b/>
        <i val="0"/>
        <color theme="0"/>
      </font>
      <fill>
        <patternFill>
          <bgColor theme="4"/>
        </patternFill>
      </fill>
      <border>
        <bottom style="thin">
          <color theme="4" tint="-0.24994659260841701"/>
        </bottom>
      </border>
    </dxf>
    <dxf>
      <font>
        <b/>
        <i val="0"/>
        <color theme="0"/>
      </font>
      <fill>
        <patternFill>
          <bgColor theme="4" tint="-0.24994659260841701"/>
        </patternFill>
      </fill>
      <border>
        <top style="thin">
          <color theme="4" tint="-0.499984740745262"/>
        </top>
        <bottom style="thin">
          <color theme="4" tint="-0.499984740745262"/>
        </bottom>
      </border>
    </dxf>
  </dxfs>
  <tableStyles count="0" defaultTableStyle="TableStyleMedium2" defaultPivotStyle="PivotStyleLight16"/>
  <colors>
    <mruColors>
      <color rgb="FFF0F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microsoft.com/nl-be/microsoft-365/free-office-online-for-the-web"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Toelichting begroting'!A1"/><Relationship Id="rId1" Type="http://schemas.openxmlformats.org/officeDocument/2006/relationships/hyperlink" Target="#'Vooraf'!A1"/></Relationships>
</file>

<file path=xl/drawings/_rels/drawing3.xml.rels><?xml version="1.0" encoding="UTF-8" standalone="yes"?>
<Relationships xmlns="http://schemas.openxmlformats.org/package/2006/relationships"><Relationship Id="rId2" Type="http://schemas.openxmlformats.org/officeDocument/2006/relationships/hyperlink" Target="#'Samenvatting'!A1"/><Relationship Id="rId1" Type="http://schemas.openxmlformats.org/officeDocument/2006/relationships/hyperlink" Target="#'Begroting'!A1"/></Relationships>
</file>

<file path=xl/drawings/_rels/drawing4.xml.rels><?xml version="1.0" encoding="UTF-8" standalone="yes"?>
<Relationships xmlns="http://schemas.openxmlformats.org/package/2006/relationships"><Relationship Id="rId1" Type="http://schemas.openxmlformats.org/officeDocument/2006/relationships/hyperlink" Target="#'Toelichting begroting'!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38100</xdr:rowOff>
    </xdr:from>
    <xdr:to>
      <xdr:col>3</xdr:col>
      <xdr:colOff>682589</xdr:colOff>
      <xdr:row>1</xdr:row>
      <xdr:rowOff>458725</xdr:rowOff>
    </xdr:to>
    <xdr:pic>
      <xdr:nvPicPr>
        <xdr:cNvPr id="2" name="Afbeelding 1">
          <a:extLst>
            <a:ext uri="{FF2B5EF4-FFF2-40B4-BE49-F238E27FC236}">
              <a16:creationId xmlns:a16="http://schemas.microsoft.com/office/drawing/2014/main" id="{04F0DFF0-FCA3-4F17-84EB-5EDCE280E4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3360" y="228600"/>
          <a:ext cx="2905089" cy="420625"/>
        </a:xfrm>
        <a:prstGeom prst="rect">
          <a:avLst/>
        </a:prstGeom>
      </xdr:spPr>
    </xdr:pic>
    <xdr:clientData/>
  </xdr:twoCellAnchor>
  <xdr:twoCellAnchor editAs="oneCell">
    <xdr:from>
      <xdr:col>10</xdr:col>
      <xdr:colOff>516840</xdr:colOff>
      <xdr:row>0</xdr:row>
      <xdr:rowOff>141111</xdr:rowOff>
    </xdr:from>
    <xdr:to>
      <xdr:col>12</xdr:col>
      <xdr:colOff>11334</xdr:colOff>
      <xdr:row>2</xdr:row>
      <xdr:rowOff>141346</xdr:rowOff>
    </xdr:to>
    <xdr:pic>
      <xdr:nvPicPr>
        <xdr:cNvPr id="3" name="Afbeelding 2">
          <a:extLst>
            <a:ext uri="{FF2B5EF4-FFF2-40B4-BE49-F238E27FC236}">
              <a16:creationId xmlns:a16="http://schemas.microsoft.com/office/drawing/2014/main" id="{D3882567-B45B-4D5B-B0AE-FDDD969A75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93100" y="141111"/>
          <a:ext cx="1551894" cy="655555"/>
        </a:xfrm>
        <a:prstGeom prst="rect">
          <a:avLst/>
        </a:prstGeom>
      </xdr:spPr>
    </xdr:pic>
    <xdr:clientData/>
  </xdr:twoCellAnchor>
  <xdr:twoCellAnchor>
    <xdr:from>
      <xdr:col>2</xdr:col>
      <xdr:colOff>15240</xdr:colOff>
      <xdr:row>7</xdr:row>
      <xdr:rowOff>19050</xdr:rowOff>
    </xdr:from>
    <xdr:to>
      <xdr:col>4</xdr:col>
      <xdr:colOff>666750</xdr:colOff>
      <xdr:row>32</xdr:row>
      <xdr:rowOff>167640</xdr:rowOff>
    </xdr:to>
    <xdr:sp macro="" textlink="">
      <xdr:nvSpPr>
        <xdr:cNvPr id="4" name="Tekstvak 3">
          <a:extLst>
            <a:ext uri="{FF2B5EF4-FFF2-40B4-BE49-F238E27FC236}">
              <a16:creationId xmlns:a16="http://schemas.microsoft.com/office/drawing/2014/main" id="{9AA23E6F-6CBB-4E36-A3A0-D8EB5B298F70}"/>
            </a:ext>
          </a:extLst>
        </xdr:cNvPr>
        <xdr:cNvSpPr txBox="1"/>
      </xdr:nvSpPr>
      <xdr:spPr>
        <a:xfrm>
          <a:off x="368300" y="1973580"/>
          <a:ext cx="3594100" cy="4025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nl-BE" sz="1050">
              <a:solidFill>
                <a:schemeClr val="dk1"/>
              </a:solidFill>
              <a:effectLst/>
              <a:latin typeface="+mn-lt"/>
              <a:ea typeface="+mn-ea"/>
              <a:cs typeface="+mn-cs"/>
            </a:rPr>
            <a:t>Dit sjabloon moet ingevuld worden in het kader van een aanvraag van een projectsubsidie voor</a:t>
          </a:r>
          <a:r>
            <a:rPr lang="nl-BE" sz="1050" baseline="0">
              <a:solidFill>
                <a:schemeClr val="dk1"/>
              </a:solidFill>
              <a:effectLst/>
              <a:latin typeface="+mn-lt"/>
              <a:ea typeface="+mn-ea"/>
              <a:cs typeface="+mn-cs"/>
            </a:rPr>
            <a:t> een groot transversaal bovenlokaal cultuurproject</a:t>
          </a:r>
          <a:r>
            <a:rPr lang="nl-BE" sz="1050">
              <a:solidFill>
                <a:schemeClr val="dk1"/>
              </a:solidFill>
              <a:effectLst/>
              <a:latin typeface="+mn-lt"/>
              <a:ea typeface="+mn-ea"/>
              <a:cs typeface="+mn-cs"/>
            </a:rPr>
            <a:t> binnen het Bovenlokaalcultuurdecreet</a:t>
          </a:r>
          <a:r>
            <a:rPr lang="nl-BE" sz="1050" baseline="0">
              <a:solidFill>
                <a:schemeClr val="dk1"/>
              </a:solidFill>
              <a:effectLst/>
              <a:latin typeface="+mn-lt"/>
              <a:ea typeface="+mn-ea"/>
              <a:cs typeface="+mn-cs"/>
            </a:rPr>
            <a:t>.</a:t>
          </a:r>
          <a:br>
            <a:rPr lang="nl-BE" sz="1050" baseline="0">
              <a:solidFill>
                <a:schemeClr val="dk1"/>
              </a:solidFill>
              <a:effectLst/>
              <a:latin typeface="+mn-lt"/>
              <a:ea typeface="+mn-ea"/>
              <a:cs typeface="+mn-cs"/>
            </a:rPr>
          </a:br>
          <a:r>
            <a:rPr lang="nl-NL" sz="1100" b="0" i="0" baseline="0">
              <a:solidFill>
                <a:schemeClr val="dk1"/>
              </a:solidFill>
              <a:effectLst/>
              <a:latin typeface="+mn-lt"/>
              <a:ea typeface="+mn-ea"/>
              <a:cs typeface="+mn-cs"/>
            </a:rPr>
            <a:t>D</a:t>
          </a:r>
          <a:r>
            <a:rPr lang="nl-NL" sz="1100" b="0" i="0">
              <a:solidFill>
                <a:schemeClr val="dk1"/>
              </a:solidFill>
              <a:effectLst/>
              <a:latin typeface="+mn-lt"/>
              <a:ea typeface="+mn-ea"/>
              <a:cs typeface="+mn-cs"/>
            </a:rPr>
            <a:t>e begroting mag enkel kosten en opbrengsten bevatten die rechtstreeks verband houden met het project.</a:t>
          </a:r>
          <a:endParaRPr lang="nl-BE" sz="1050">
            <a:solidFill>
              <a:schemeClr val="dk1"/>
            </a:solidFill>
            <a:effectLst/>
            <a:latin typeface="+mn-lt"/>
            <a:ea typeface="+mn-ea"/>
            <a:cs typeface="+mn-cs"/>
          </a:endParaRPr>
        </a:p>
        <a:p>
          <a:endParaRPr kumimoji="0" lang="nl-BE" sz="105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BE" sz="1050">
              <a:solidFill>
                <a:schemeClr val="dk1"/>
              </a:solidFill>
              <a:effectLst/>
              <a:latin typeface="+mn-lt"/>
              <a:ea typeface="+mn-ea"/>
              <a:cs typeface="+mn-cs"/>
            </a:rPr>
            <a:t>Vul enkel die velden in die hiervoor voorzien zijn (zie ook ‘</a:t>
          </a:r>
          <a:r>
            <a:rPr lang="nl-BE" sz="1050" b="1">
              <a:solidFill>
                <a:schemeClr val="dk1"/>
              </a:solidFill>
              <a:effectLst/>
              <a:latin typeface="+mn-lt"/>
              <a:ea typeface="+mn-ea"/>
              <a:cs typeface="+mn-cs"/>
            </a:rPr>
            <a:t>Gebruikte kleurcodes</a:t>
          </a:r>
          <a:r>
            <a:rPr lang="nl-BE" sz="1050">
              <a:solidFill>
                <a:schemeClr val="dk1"/>
              </a:solidFill>
              <a:effectLst/>
              <a:latin typeface="+mn-lt"/>
              <a:ea typeface="+mn-ea"/>
              <a:cs typeface="+mn-cs"/>
            </a:rPr>
            <a:t>’ rechts).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BE" sz="1050">
              <a:solidFill>
                <a:schemeClr val="dk1"/>
              </a:solidFill>
              <a:effectLst/>
              <a:latin typeface="+mn-lt"/>
              <a:ea typeface="+mn-ea"/>
              <a:cs typeface="+mn-cs"/>
            </a:rPr>
            <a:t>Gebruik steeds de </a:t>
          </a:r>
          <a:r>
            <a:rPr lang="nl-BE" sz="1050" b="1">
              <a:solidFill>
                <a:schemeClr val="dk1"/>
              </a:solidFill>
              <a:effectLst/>
              <a:latin typeface="+mn-lt"/>
              <a:ea typeface="+mn-ea"/>
              <a:cs typeface="+mn-cs"/>
            </a:rPr>
            <a:t>boekhoudkundige regels </a:t>
          </a:r>
          <a:r>
            <a:rPr lang="nl-BE" sz="1050">
              <a:solidFill>
                <a:schemeClr val="dk1"/>
              </a:solidFill>
              <a:effectLst/>
              <a:latin typeface="+mn-lt"/>
              <a:ea typeface="+mn-ea"/>
              <a:cs typeface="+mn-cs"/>
            </a:rPr>
            <a:t>die op uw organisatie van toepassing zijn.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BE" sz="1050">
              <a:solidFill>
                <a:schemeClr val="dk1"/>
              </a:solidFill>
              <a:effectLst/>
              <a:latin typeface="+mn-lt"/>
              <a:ea typeface="+mn-ea"/>
              <a:cs typeface="+mn-cs"/>
            </a:rPr>
            <a:t>Los alle </a:t>
          </a:r>
          <a:r>
            <a:rPr lang="nl-BE" sz="1050" b="1">
              <a:solidFill>
                <a:schemeClr val="dk1"/>
              </a:solidFill>
              <a:effectLst/>
              <a:latin typeface="+mn-lt"/>
              <a:ea typeface="+mn-ea"/>
              <a:cs typeface="+mn-cs"/>
            </a:rPr>
            <a:t>foutmeldingen</a:t>
          </a:r>
          <a:r>
            <a:rPr lang="nl-BE" sz="1050">
              <a:solidFill>
                <a:schemeClr val="dk1"/>
              </a:solidFill>
              <a:effectLst/>
              <a:latin typeface="+mn-lt"/>
              <a:ea typeface="+mn-ea"/>
              <a:cs typeface="+mn-cs"/>
            </a:rPr>
            <a:t> op vooraleer u het sjabloon indient via een daartoe bestemde KIOSK-module. Fouten worden samengevat zowel bovenaan op elk blad van dit sjabloon, als gezamenlijk op blad ‘Samenvatting’.</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BE" sz="1050">
              <a:solidFill>
                <a:schemeClr val="dk1"/>
              </a:solidFill>
              <a:effectLst/>
              <a:latin typeface="+mn-lt"/>
              <a:ea typeface="+mn-ea"/>
              <a:cs typeface="+mn-cs"/>
            </a:rPr>
            <a:t>Gebruik</a:t>
          </a:r>
          <a:r>
            <a:rPr lang="nl-BE" sz="1050" baseline="0">
              <a:solidFill>
                <a:schemeClr val="dk1"/>
              </a:solidFill>
              <a:effectLst/>
              <a:latin typeface="+mn-lt"/>
              <a:ea typeface="+mn-ea"/>
              <a:cs typeface="+mn-cs"/>
            </a:rPr>
            <a:t> b</a:t>
          </a:r>
          <a:r>
            <a:rPr lang="nl-BE" sz="1050">
              <a:solidFill>
                <a:schemeClr val="dk1"/>
              </a:solidFill>
              <a:effectLst/>
              <a:latin typeface="+mn-lt"/>
              <a:ea typeface="+mn-ea"/>
              <a:cs typeface="+mn-cs"/>
            </a:rPr>
            <a:t>ij het </a:t>
          </a:r>
          <a:r>
            <a:rPr lang="nl-BE" sz="1050" b="1">
              <a:solidFill>
                <a:schemeClr val="dk1"/>
              </a:solidFill>
              <a:effectLst/>
              <a:latin typeface="+mn-lt"/>
              <a:ea typeface="+mn-ea"/>
              <a:cs typeface="+mn-cs"/>
            </a:rPr>
            <a:t>plakken van data </a:t>
          </a:r>
          <a:r>
            <a:rPr lang="nl-BE" sz="1050">
              <a:solidFill>
                <a:schemeClr val="dk1"/>
              </a:solidFill>
              <a:effectLst/>
              <a:latin typeface="+mn-lt"/>
              <a:ea typeface="+mn-ea"/>
              <a:cs typeface="+mn-cs"/>
            </a:rPr>
            <a:t>exclusief de </a:t>
          </a:r>
          <a:r>
            <a:rPr lang="nl-BE" sz="1050" b="0">
              <a:solidFill>
                <a:schemeClr val="dk1"/>
              </a:solidFill>
              <a:effectLst/>
              <a:latin typeface="+mn-lt"/>
              <a:ea typeface="+mn-ea"/>
              <a:cs typeface="+mn-cs"/>
            </a:rPr>
            <a:t>‘waarden plakken’</a:t>
          </a:r>
          <a:r>
            <a:rPr lang="nl-BE" sz="1050">
              <a:solidFill>
                <a:schemeClr val="dk1"/>
              </a:solidFill>
              <a:effectLst/>
              <a:latin typeface="+mn-lt"/>
              <a:ea typeface="+mn-ea"/>
              <a:cs typeface="+mn-cs"/>
            </a:rPr>
            <a:t>-functie om problemen met de lay-out te voorkomen.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BE" sz="1050" b="0">
              <a:solidFill>
                <a:schemeClr val="dk1"/>
              </a:solidFill>
              <a:effectLst/>
              <a:latin typeface="+mn-lt"/>
              <a:ea typeface="+mn-ea"/>
              <a:cs typeface="+mn-cs"/>
            </a:rPr>
            <a:t>Verander de </a:t>
          </a:r>
          <a:r>
            <a:rPr lang="nl-BE" sz="1050" b="1">
              <a:solidFill>
                <a:schemeClr val="dk1"/>
              </a:solidFill>
              <a:effectLst/>
              <a:latin typeface="+mn-lt"/>
              <a:ea typeface="+mn-ea"/>
              <a:cs typeface="+mn-cs"/>
            </a:rPr>
            <a:t>structuur van het sjabloon </a:t>
          </a:r>
          <a:r>
            <a:rPr lang="nl-BE" sz="1050" b="0">
              <a:solidFill>
                <a:schemeClr val="dk1"/>
              </a:solidFill>
              <a:effectLst/>
              <a:latin typeface="+mn-lt"/>
              <a:ea typeface="+mn-ea"/>
              <a:cs typeface="+mn-cs"/>
            </a:rPr>
            <a:t>niet</a:t>
          </a:r>
          <a:r>
            <a:rPr lang="nl-BE" sz="1050" b="1">
              <a:solidFill>
                <a:schemeClr val="dk1"/>
              </a:solidFill>
              <a:effectLst/>
              <a:latin typeface="+mn-lt"/>
              <a:ea typeface="+mn-ea"/>
              <a:cs typeface="+mn-cs"/>
            </a:rPr>
            <a:t> </a:t>
          </a:r>
          <a:r>
            <a:rPr lang="nl-BE" sz="1050">
              <a:solidFill>
                <a:schemeClr val="dk1"/>
              </a:solidFill>
              <a:effectLst/>
              <a:latin typeface="+mn-lt"/>
              <a:ea typeface="+mn-ea"/>
              <a:cs typeface="+mn-cs"/>
            </a:rPr>
            <a:t>door bv. rijen / kolommen te verplaatsen, toe te voegen of te verwijderen.</a:t>
          </a:r>
        </a:p>
      </xdr:txBody>
    </xdr:sp>
    <xdr:clientData/>
  </xdr:twoCellAnchor>
  <xdr:twoCellAnchor>
    <xdr:from>
      <xdr:col>7</xdr:col>
      <xdr:colOff>5715</xdr:colOff>
      <xdr:row>23</xdr:row>
      <xdr:rowOff>95250</xdr:rowOff>
    </xdr:from>
    <xdr:to>
      <xdr:col>11</xdr:col>
      <xdr:colOff>3735</xdr:colOff>
      <xdr:row>32</xdr:row>
      <xdr:rowOff>114300</xdr:rowOff>
    </xdr:to>
    <xdr:sp macro="" textlink="">
      <xdr:nvSpPr>
        <xdr:cNvPr id="5" name="Tekstvak 4">
          <a:extLst>
            <a:ext uri="{FF2B5EF4-FFF2-40B4-BE49-F238E27FC236}">
              <a16:creationId xmlns:a16="http://schemas.microsoft.com/office/drawing/2014/main" id="{9C97A2BE-76A8-45C8-BE74-448BFAE3066F}"/>
            </a:ext>
          </a:extLst>
        </xdr:cNvPr>
        <xdr:cNvSpPr txBox="1"/>
      </xdr:nvSpPr>
      <xdr:spPr>
        <a:xfrm>
          <a:off x="4495165" y="4351020"/>
          <a:ext cx="6055920" cy="1592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nl-BE" sz="1050" b="0" baseline="0">
              <a:solidFill>
                <a:schemeClr val="dk1"/>
              </a:solidFill>
              <a:effectLst/>
              <a:latin typeface="+mn-lt"/>
              <a:ea typeface="+mn-ea"/>
              <a:cs typeface="+mn-cs"/>
            </a:rPr>
            <a:t>Dit bestand is geoptimaliseerd voor </a:t>
          </a:r>
          <a:r>
            <a:rPr lang="nl-BE" sz="1050" b="1" baseline="0">
              <a:solidFill>
                <a:schemeClr val="dk1"/>
              </a:solidFill>
              <a:effectLst/>
              <a:latin typeface="+mn-lt"/>
              <a:ea typeface="+mn-ea"/>
              <a:cs typeface="+mn-cs"/>
            </a:rPr>
            <a:t>Microsoft Excel 365</a:t>
          </a:r>
          <a:r>
            <a:rPr lang="nl-BE" sz="1050" b="0" baseline="0">
              <a:solidFill>
                <a:schemeClr val="dk1"/>
              </a:solidFill>
              <a:effectLst/>
              <a:latin typeface="+mn-lt"/>
              <a:ea typeface="+mn-ea"/>
              <a:cs typeface="+mn-cs"/>
            </a:rPr>
            <a:t>, maar werd ontworpen met het oog op maximale compatibiliteit met oudere versies van Excel alsook met alternatieve software.</a:t>
          </a:r>
        </a:p>
        <a:p>
          <a:endParaRPr lang="nl-BE" sz="105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BE" sz="1050" b="0" baseline="0">
              <a:solidFill>
                <a:schemeClr val="dk1"/>
              </a:solidFill>
              <a:effectLst/>
              <a:latin typeface="+mn-lt"/>
              <a:ea typeface="+mn-ea"/>
              <a:cs typeface="+mn-cs"/>
            </a:rPr>
            <a:t>Als u technische problemen ervaart bij het invullen van de cijferbijlage, of u heeft geen toegang tot een recente desktopversie van Microsoft Excel, dan kunt u een gratis online alternatief gebruiken op:</a:t>
          </a:r>
          <a:endParaRPr lang="nl-BE" sz="1050">
            <a:effectLst/>
          </a:endParaRPr>
        </a:p>
        <a:p>
          <a:endParaRPr lang="nl-BE" sz="1050" b="0" baseline="0">
            <a:solidFill>
              <a:schemeClr val="dk1"/>
            </a:solidFill>
            <a:effectLst/>
            <a:latin typeface="+mn-lt"/>
            <a:ea typeface="+mn-ea"/>
            <a:cs typeface="+mn-cs"/>
          </a:endParaRPr>
        </a:p>
      </xdr:txBody>
    </xdr:sp>
    <xdr:clientData/>
  </xdr:twoCellAnchor>
  <xdr:twoCellAnchor>
    <xdr:from>
      <xdr:col>7</xdr:col>
      <xdr:colOff>41275</xdr:colOff>
      <xdr:row>28</xdr:row>
      <xdr:rowOff>14605</xdr:rowOff>
    </xdr:from>
    <xdr:to>
      <xdr:col>10</xdr:col>
      <xdr:colOff>986790</xdr:colOff>
      <xdr:row>29</xdr:row>
      <xdr:rowOff>104140</xdr:rowOff>
    </xdr:to>
    <xdr:sp macro="" textlink="">
      <xdr:nvSpPr>
        <xdr:cNvPr id="7" name="Tekstvak 6">
          <a:hlinkClick xmlns:r="http://schemas.openxmlformats.org/officeDocument/2006/relationships" r:id="rId3"/>
          <a:extLst>
            <a:ext uri="{FF2B5EF4-FFF2-40B4-BE49-F238E27FC236}">
              <a16:creationId xmlns:a16="http://schemas.microsoft.com/office/drawing/2014/main" id="{39BE9CAD-46DE-4268-A022-597B242DCFCB}"/>
            </a:ext>
          </a:extLst>
        </xdr:cNvPr>
        <xdr:cNvSpPr txBox="1"/>
      </xdr:nvSpPr>
      <xdr:spPr>
        <a:xfrm>
          <a:off x="4530725" y="5145405"/>
          <a:ext cx="5012055" cy="259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lang="nl-BE" sz="1050" b="0" u="sng" baseline="0">
              <a:solidFill>
                <a:schemeClr val="dk1"/>
              </a:solidFill>
              <a:effectLst/>
              <a:latin typeface="+mn-lt"/>
              <a:ea typeface="+mn-ea"/>
              <a:cs typeface="+mn-cs"/>
            </a:rPr>
            <a:t>https://www.microsoft.com/nl-be/microsoft-365/free-office-online-for-the-web</a:t>
          </a:r>
          <a:endParaRPr lang="nl-BE" sz="900" u="sng"/>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1666240</xdr:colOff>
      <xdr:row>0</xdr:row>
      <xdr:rowOff>64134</xdr:rowOff>
    </xdr:from>
    <xdr:to>
      <xdr:col>13</xdr:col>
      <xdr:colOff>505605</xdr:colOff>
      <xdr:row>0</xdr:row>
      <xdr:rowOff>240324</xdr:rowOff>
    </xdr:to>
    <xdr:sp macro="" textlink="Vooraf!C5">
      <xdr:nvSpPr>
        <xdr:cNvPr id="4" name="Tekstvak 3">
          <a:extLst>
            <a:ext uri="{FF2B5EF4-FFF2-40B4-BE49-F238E27FC236}">
              <a16:creationId xmlns:a16="http://schemas.microsoft.com/office/drawing/2014/main" id="{00000000-0008-0000-0100-000004000000}"/>
            </a:ext>
          </a:extLst>
        </xdr:cNvPr>
        <xdr:cNvSpPr txBox="1"/>
      </xdr:nvSpPr>
      <xdr:spPr>
        <a:xfrm>
          <a:off x="2496820" y="64134"/>
          <a:ext cx="5194445" cy="1761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1A37FF4D-301A-4DFA-B8B1-45D907738728}" type="TxLink">
            <a:rPr lang="en-US" sz="1000" b="1" i="0" u="none" strike="noStrike">
              <a:solidFill>
                <a:srgbClr val="952424"/>
              </a:solidFill>
              <a:latin typeface="Calibri"/>
              <a:ea typeface="Calibri"/>
              <a:cs typeface="Calibri"/>
            </a:rPr>
            <a:pPr/>
            <a:t> </a:t>
          </a:fld>
          <a:endParaRPr lang="nl-BE" sz="1000"/>
        </a:p>
      </xdr:txBody>
    </xdr:sp>
    <xdr:clientData/>
  </xdr:twoCellAnchor>
  <xdr:twoCellAnchor>
    <xdr:from>
      <xdr:col>9</xdr:col>
      <xdr:colOff>1666240</xdr:colOff>
      <xdr:row>1</xdr:row>
      <xdr:rowOff>106045</xdr:rowOff>
    </xdr:from>
    <xdr:to>
      <xdr:col>10</xdr:col>
      <xdr:colOff>2007235</xdr:colOff>
      <xdr:row>2</xdr:row>
      <xdr:rowOff>109220</xdr:rowOff>
    </xdr:to>
    <xdr:sp macro="" textlink="$Z$1">
      <xdr:nvSpPr>
        <xdr:cNvPr id="5" name="Tekstvak 4">
          <a:extLst>
            <a:ext uri="{FF2B5EF4-FFF2-40B4-BE49-F238E27FC236}">
              <a16:creationId xmlns:a16="http://schemas.microsoft.com/office/drawing/2014/main" id="{00000000-0008-0000-0100-000005000000}"/>
            </a:ext>
          </a:extLst>
        </xdr:cNvPr>
        <xdr:cNvSpPr txBox="1"/>
      </xdr:nvSpPr>
      <xdr:spPr>
        <a:xfrm>
          <a:off x="2496820" y="410845"/>
          <a:ext cx="3007995" cy="1784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DAE6F791-AB19-4E75-8BC6-9C0FB4B6E45E}" type="TxLink">
            <a:rPr lang="en-US" sz="1000" b="1" i="0" u="none" strike="noStrike">
              <a:solidFill>
                <a:srgbClr val="952424"/>
              </a:solidFill>
              <a:latin typeface="Calibri"/>
              <a:cs typeface="Calibri"/>
            </a:rPr>
            <a:pPr algn="l"/>
            <a:t>Vul het blad in.</a:t>
          </a:fld>
          <a:endParaRPr lang="nl-BE" sz="1000"/>
        </a:p>
      </xdr:txBody>
    </xdr:sp>
    <xdr:clientData/>
  </xdr:twoCellAnchor>
  <xdr:twoCellAnchor editAs="oneCell">
    <xdr:from>
      <xdr:col>13</xdr:col>
      <xdr:colOff>39912</xdr:colOff>
      <xdr:row>1</xdr:row>
      <xdr:rowOff>46264</xdr:rowOff>
    </xdr:from>
    <xdr:to>
      <xdr:col>13</xdr:col>
      <xdr:colOff>264158</xdr:colOff>
      <xdr:row>2</xdr:row>
      <xdr:rowOff>79284</xdr:rowOff>
    </xdr:to>
    <xdr:sp macro="" textlink="">
      <xdr:nvSpPr>
        <xdr:cNvPr id="2052"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14</xdr:col>
      <xdr:colOff>39912</xdr:colOff>
      <xdr:row>1</xdr:row>
      <xdr:rowOff>46264</xdr:rowOff>
    </xdr:from>
    <xdr:ext cx="214086" cy="217714"/>
    <xdr:sp macro="" textlink="">
      <xdr:nvSpPr>
        <xdr:cNvPr id="2056" name="Check Box 8" hidden="1">
          <a:extLst>
            <a:ext uri="{63B3BB69-23CF-44E3-9099-C40C66FF867C}">
              <a14:compatExt xmlns:a14="http://schemas.microsoft.com/office/drawing/2010/main"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xdr:row>
      <xdr:rowOff>46264</xdr:rowOff>
    </xdr:from>
    <xdr:ext cx="214086" cy="217714"/>
    <xdr:sp macro="" textlink="">
      <xdr:nvSpPr>
        <xdr:cNvPr id="2057" name="Check Box 9" hidden="1">
          <a:extLst>
            <a:ext uri="{63B3BB69-23CF-44E3-9099-C40C66FF867C}">
              <a14:compatExt xmlns:a14="http://schemas.microsoft.com/office/drawing/2010/main"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39912</xdr:colOff>
      <xdr:row>1</xdr:row>
      <xdr:rowOff>46264</xdr:rowOff>
    </xdr:from>
    <xdr:ext cx="224246" cy="220980"/>
    <xdr:sp macro="" textlink="">
      <xdr:nvSpPr>
        <xdr:cNvPr id="2" name="Check Box 4" hidden="1">
          <a:extLst>
            <a:ext uri="{63B3BB69-23CF-44E3-9099-C40C66FF867C}">
              <a14:compatExt xmlns:a14="http://schemas.microsoft.com/office/drawing/2010/main" spid="_x0000_s2052"/>
            </a:ext>
            <a:ext uri="{FF2B5EF4-FFF2-40B4-BE49-F238E27FC236}">
              <a16:creationId xmlns:a16="http://schemas.microsoft.com/office/drawing/2014/main" id="{461007DC-A8EA-4A2A-8464-6DF2B67E62EB}"/>
            </a:ext>
          </a:extLst>
        </xdr:cNvPr>
        <xdr:cNvSpPr/>
      </xdr:nvSpPr>
      <xdr:spPr bwMode="auto">
        <a:xfrm>
          <a:off x="8567962" y="528864"/>
          <a:ext cx="224246"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xdr:col>
      <xdr:colOff>0</xdr:colOff>
      <xdr:row>0</xdr:row>
      <xdr:rowOff>63500</xdr:rowOff>
    </xdr:from>
    <xdr:to>
      <xdr:col>9</xdr:col>
      <xdr:colOff>421640</xdr:colOff>
      <xdr:row>0</xdr:row>
      <xdr:rowOff>279400</xdr:rowOff>
    </xdr:to>
    <xdr:sp macro="" textlink="">
      <xdr:nvSpPr>
        <xdr:cNvPr id="3" name="shpTerug">
          <a:hlinkClick xmlns:r="http://schemas.openxmlformats.org/officeDocument/2006/relationships" r:id="rId1" tooltip="Ga naar blad 'Vooraf'"/>
          <a:extLst>
            <a:ext uri="{FF2B5EF4-FFF2-40B4-BE49-F238E27FC236}">
              <a16:creationId xmlns:a16="http://schemas.microsoft.com/office/drawing/2014/main" id="{D32859A5-5C7E-4CAE-171D-815E04BC5E7D}"/>
            </a:ext>
          </a:extLst>
        </xdr:cNvPr>
        <xdr:cNvSpPr/>
      </xdr:nvSpPr>
      <xdr:spPr>
        <a:xfrm flipH="1">
          <a:off x="167640" y="63500"/>
          <a:ext cx="1092200" cy="215900"/>
        </a:xfrm>
        <a:prstGeom prst="homePlate">
          <a:avLst/>
        </a:prstGeom>
        <a:solidFill>
          <a:srgbClr val="CEF0F2"/>
        </a:solidFill>
        <a:ln>
          <a:solidFill>
            <a:srgbClr val="2B979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a:solidFill>
                <a:srgbClr val="164B4E"/>
              </a:solidFill>
            </a:rPr>
            <a:t>Terug</a:t>
          </a:r>
        </a:p>
      </xdr:txBody>
    </xdr:sp>
    <xdr:clientData/>
  </xdr:twoCellAnchor>
  <xdr:twoCellAnchor>
    <xdr:from>
      <xdr:col>9</xdr:col>
      <xdr:colOff>421640</xdr:colOff>
      <xdr:row>0</xdr:row>
      <xdr:rowOff>63500</xdr:rowOff>
    </xdr:from>
    <xdr:to>
      <xdr:col>9</xdr:col>
      <xdr:colOff>1513840</xdr:colOff>
      <xdr:row>0</xdr:row>
      <xdr:rowOff>279400</xdr:rowOff>
    </xdr:to>
    <xdr:sp macro="" textlink="">
      <xdr:nvSpPr>
        <xdr:cNvPr id="8" name="shpVolgende">
          <a:hlinkClick xmlns:r="http://schemas.openxmlformats.org/officeDocument/2006/relationships" r:id="rId2" tooltip="Ga naar blad 'Toelichting begroting'"/>
          <a:extLst>
            <a:ext uri="{FF2B5EF4-FFF2-40B4-BE49-F238E27FC236}">
              <a16:creationId xmlns:a16="http://schemas.microsoft.com/office/drawing/2014/main" id="{4681C10C-3114-3AE8-D98A-60BE21032B88}"/>
            </a:ext>
          </a:extLst>
        </xdr:cNvPr>
        <xdr:cNvSpPr/>
      </xdr:nvSpPr>
      <xdr:spPr>
        <a:xfrm>
          <a:off x="1259840" y="63500"/>
          <a:ext cx="1092200" cy="215900"/>
        </a:xfrm>
        <a:prstGeom prst="homePlate">
          <a:avLst/>
        </a:prstGeom>
        <a:solidFill>
          <a:srgbClr val="2B979D"/>
        </a:solidFill>
        <a:ln>
          <a:solidFill>
            <a:srgbClr val="164B4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a:solidFill>
                <a:srgbClr val="FFFFFF"/>
              </a:solidFill>
            </a:rPr>
            <a:t>Volgende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2530475</xdr:colOff>
      <xdr:row>1</xdr:row>
      <xdr:rowOff>111759</xdr:rowOff>
    </xdr:from>
    <xdr:to>
      <xdr:col>15</xdr:col>
      <xdr:colOff>6550660</xdr:colOff>
      <xdr:row>2</xdr:row>
      <xdr:rowOff>115229</xdr:rowOff>
    </xdr:to>
    <xdr:sp macro="" textlink="$Z$1">
      <xdr:nvSpPr>
        <xdr:cNvPr id="2" name="Tekstvak 1">
          <a:extLst>
            <a:ext uri="{FF2B5EF4-FFF2-40B4-BE49-F238E27FC236}">
              <a16:creationId xmlns:a16="http://schemas.microsoft.com/office/drawing/2014/main" id="{8DF3476B-2BD1-4B4C-928B-5B2F840E6AA3}"/>
            </a:ext>
          </a:extLst>
        </xdr:cNvPr>
        <xdr:cNvSpPr txBox="1"/>
      </xdr:nvSpPr>
      <xdr:spPr>
        <a:xfrm>
          <a:off x="11247755" y="416559"/>
          <a:ext cx="4020185" cy="178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00C8623A-3161-4410-BEE6-E6BDD904357E}" type="TxLink">
            <a:rPr lang="en-US" sz="1000" b="1" i="0" u="none" strike="noStrike">
              <a:solidFill>
                <a:schemeClr val="accent5">
                  <a:lumMod val="75000"/>
                </a:schemeClr>
              </a:solidFill>
              <a:latin typeface="Calibri"/>
              <a:ea typeface="Calibri"/>
              <a:cs typeface="Calibri"/>
            </a:rPr>
            <a:pPr algn="r"/>
            <a:t> </a:t>
          </a:fld>
          <a:endParaRPr lang="nl-BE" sz="1000">
            <a:solidFill>
              <a:schemeClr val="accent5">
                <a:lumMod val="75000"/>
              </a:schemeClr>
            </a:solidFill>
          </a:endParaRPr>
        </a:p>
      </xdr:txBody>
    </xdr:sp>
    <xdr:clientData/>
  </xdr:twoCellAnchor>
  <xdr:twoCellAnchor>
    <xdr:from>
      <xdr:col>9</xdr:col>
      <xdr:colOff>1798320</xdr:colOff>
      <xdr:row>0</xdr:row>
      <xdr:rowOff>60960</xdr:rowOff>
    </xdr:from>
    <xdr:to>
      <xdr:col>15</xdr:col>
      <xdr:colOff>5243340</xdr:colOff>
      <xdr:row>0</xdr:row>
      <xdr:rowOff>240960</xdr:rowOff>
    </xdr:to>
    <xdr:sp macro="" textlink="Vooraf!C5">
      <xdr:nvSpPr>
        <xdr:cNvPr id="5" name="Tekstvak 4">
          <a:extLst>
            <a:ext uri="{FF2B5EF4-FFF2-40B4-BE49-F238E27FC236}">
              <a16:creationId xmlns:a16="http://schemas.microsoft.com/office/drawing/2014/main" id="{32D9A414-4690-4445-900E-CD9FACB33CEB}"/>
            </a:ext>
          </a:extLst>
        </xdr:cNvPr>
        <xdr:cNvSpPr txBox="1"/>
      </xdr:nvSpPr>
      <xdr:spPr>
        <a:xfrm>
          <a:off x="2622550" y="63500"/>
          <a:ext cx="8998730" cy="174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8D7709EF-EDD3-4512-B13A-3CC911064B88}" type="TxLink">
            <a:rPr lang="en-US" sz="1000" b="1" i="0" u="none" strike="noStrike">
              <a:solidFill>
                <a:srgbClr val="952424"/>
              </a:solidFill>
              <a:latin typeface="Calibri"/>
              <a:ea typeface="Calibri"/>
              <a:cs typeface="Calibri"/>
            </a:rPr>
            <a:pPr/>
            <a:t> </a:t>
          </a:fld>
          <a:endParaRPr lang="nl-BE" sz="1000"/>
        </a:p>
      </xdr:txBody>
    </xdr:sp>
    <xdr:clientData/>
  </xdr:twoCellAnchor>
  <xdr:twoCellAnchor editAs="oneCell">
    <xdr:from>
      <xdr:col>12</xdr:col>
      <xdr:colOff>39912</xdr:colOff>
      <xdr:row>1</xdr:row>
      <xdr:rowOff>46264</xdr:rowOff>
    </xdr:from>
    <xdr:to>
      <xdr:col>12</xdr:col>
      <xdr:colOff>264158</xdr:colOff>
      <xdr:row>2</xdr:row>
      <xdr:rowOff>79284</xdr:rowOff>
    </xdr:to>
    <xdr:sp macro="" textlink="">
      <xdr:nvSpPr>
        <xdr:cNvPr id="8" name="Check Box 4" hidden="1">
          <a:extLst>
            <a:ext uri="{63B3BB69-23CF-44E3-9099-C40C66FF867C}">
              <a14:compatExt xmlns:a14="http://schemas.microsoft.com/office/drawing/2010/main" spid="_x0000_s2052"/>
            </a:ext>
            <a:ext uri="{FF2B5EF4-FFF2-40B4-BE49-F238E27FC236}">
              <a16:creationId xmlns:a16="http://schemas.microsoft.com/office/drawing/2014/main" id="{1F5F2607-8A5F-497F-97C9-FCC759EB88E7}"/>
            </a:ext>
          </a:extLst>
        </xdr:cNvPr>
        <xdr:cNvSpPr/>
      </xdr:nvSpPr>
      <xdr:spPr bwMode="auto">
        <a:xfrm>
          <a:off x="8460012" y="351064"/>
          <a:ext cx="224246" cy="2146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39912</xdr:colOff>
      <xdr:row>1</xdr:row>
      <xdr:rowOff>46264</xdr:rowOff>
    </xdr:from>
    <xdr:ext cx="214086" cy="217714"/>
    <xdr:sp macro="" textlink="">
      <xdr:nvSpPr>
        <xdr:cNvPr id="9" name="Check Box 8" hidden="1">
          <a:extLst>
            <a:ext uri="{63B3BB69-23CF-44E3-9099-C40C66FF867C}">
              <a14:compatExt xmlns:a14="http://schemas.microsoft.com/office/drawing/2010/main" spid="_x0000_s2056"/>
            </a:ext>
            <a:ext uri="{FF2B5EF4-FFF2-40B4-BE49-F238E27FC236}">
              <a16:creationId xmlns:a16="http://schemas.microsoft.com/office/drawing/2014/main" id="{0BCAFB5F-E847-43D7-9C86-441A1607A71A}"/>
            </a:ext>
          </a:extLst>
        </xdr:cNvPr>
        <xdr:cNvSpPr/>
      </xdr:nvSpPr>
      <xdr:spPr bwMode="auto">
        <a:xfrm>
          <a:off x="9587772" y="351064"/>
          <a:ext cx="214086" cy="2177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1</xdr:row>
      <xdr:rowOff>46264</xdr:rowOff>
    </xdr:from>
    <xdr:ext cx="214086" cy="217714"/>
    <xdr:sp macro="" textlink="">
      <xdr:nvSpPr>
        <xdr:cNvPr id="10" name="Check Box 9" hidden="1">
          <a:extLst>
            <a:ext uri="{63B3BB69-23CF-44E3-9099-C40C66FF867C}">
              <a14:compatExt xmlns:a14="http://schemas.microsoft.com/office/drawing/2010/main" spid="_x0000_s2057"/>
            </a:ext>
            <a:ext uri="{FF2B5EF4-FFF2-40B4-BE49-F238E27FC236}">
              <a16:creationId xmlns:a16="http://schemas.microsoft.com/office/drawing/2014/main" id="{DF7BBBBE-7AE7-4F8B-A8D3-00C1C3A3D2E6}"/>
            </a:ext>
          </a:extLst>
        </xdr:cNvPr>
        <xdr:cNvSpPr/>
      </xdr:nvSpPr>
      <xdr:spPr bwMode="auto">
        <a:xfrm>
          <a:off x="10675620" y="351064"/>
          <a:ext cx="214086" cy="2177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39912</xdr:colOff>
      <xdr:row>1</xdr:row>
      <xdr:rowOff>46264</xdr:rowOff>
    </xdr:from>
    <xdr:ext cx="224246" cy="220980"/>
    <xdr:sp macro="" textlink="">
      <xdr:nvSpPr>
        <xdr:cNvPr id="11" name="Check Box 4" hidden="1">
          <a:extLst>
            <a:ext uri="{63B3BB69-23CF-44E3-9099-C40C66FF867C}">
              <a14:compatExt xmlns:a14="http://schemas.microsoft.com/office/drawing/2010/main" spid="_x0000_s2052"/>
            </a:ext>
            <a:ext uri="{FF2B5EF4-FFF2-40B4-BE49-F238E27FC236}">
              <a16:creationId xmlns:a16="http://schemas.microsoft.com/office/drawing/2014/main" id="{80F65E1E-0307-4150-BC8C-857F31B5397E}"/>
            </a:ext>
          </a:extLst>
        </xdr:cNvPr>
        <xdr:cNvSpPr/>
      </xdr:nvSpPr>
      <xdr:spPr bwMode="auto">
        <a:xfrm>
          <a:off x="9587772" y="351064"/>
          <a:ext cx="224246"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xdr:col>
      <xdr:colOff>0</xdr:colOff>
      <xdr:row>0</xdr:row>
      <xdr:rowOff>63500</xdr:rowOff>
    </xdr:from>
    <xdr:to>
      <xdr:col>9</xdr:col>
      <xdr:colOff>421640</xdr:colOff>
      <xdr:row>0</xdr:row>
      <xdr:rowOff>279400</xdr:rowOff>
    </xdr:to>
    <xdr:sp macro="" textlink="">
      <xdr:nvSpPr>
        <xdr:cNvPr id="3" name="shpTerug">
          <a:hlinkClick xmlns:r="http://schemas.openxmlformats.org/officeDocument/2006/relationships" r:id="rId1" tooltip="Ga naar blad 'Begroting'"/>
          <a:extLst>
            <a:ext uri="{FF2B5EF4-FFF2-40B4-BE49-F238E27FC236}">
              <a16:creationId xmlns:a16="http://schemas.microsoft.com/office/drawing/2014/main" id="{F8A07961-5BC1-6CA3-E8EB-4282E5F82A95}"/>
            </a:ext>
          </a:extLst>
        </xdr:cNvPr>
        <xdr:cNvSpPr/>
      </xdr:nvSpPr>
      <xdr:spPr>
        <a:xfrm flipH="1">
          <a:off x="167640" y="63500"/>
          <a:ext cx="1092200" cy="215900"/>
        </a:xfrm>
        <a:prstGeom prst="homePlate">
          <a:avLst/>
        </a:prstGeom>
        <a:solidFill>
          <a:srgbClr val="CEF0F2"/>
        </a:solidFill>
        <a:ln>
          <a:solidFill>
            <a:srgbClr val="2B979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a:solidFill>
                <a:srgbClr val="164B4E"/>
              </a:solidFill>
            </a:rPr>
            <a:t>Terug</a:t>
          </a:r>
        </a:p>
      </xdr:txBody>
    </xdr:sp>
    <xdr:clientData/>
  </xdr:twoCellAnchor>
  <xdr:twoCellAnchor>
    <xdr:from>
      <xdr:col>9</xdr:col>
      <xdr:colOff>421640</xdr:colOff>
      <xdr:row>0</xdr:row>
      <xdr:rowOff>63500</xdr:rowOff>
    </xdr:from>
    <xdr:to>
      <xdr:col>9</xdr:col>
      <xdr:colOff>1513840</xdr:colOff>
      <xdr:row>0</xdr:row>
      <xdr:rowOff>279400</xdr:rowOff>
    </xdr:to>
    <xdr:sp macro="" textlink="">
      <xdr:nvSpPr>
        <xdr:cNvPr id="4" name="shpVolgende">
          <a:hlinkClick xmlns:r="http://schemas.openxmlformats.org/officeDocument/2006/relationships" r:id="rId2" tooltip="Ga naar blad 'Samenvatting'"/>
          <a:extLst>
            <a:ext uri="{FF2B5EF4-FFF2-40B4-BE49-F238E27FC236}">
              <a16:creationId xmlns:a16="http://schemas.microsoft.com/office/drawing/2014/main" id="{8C5C7A3A-A6D4-919C-0048-7EBDDA215E58}"/>
            </a:ext>
          </a:extLst>
        </xdr:cNvPr>
        <xdr:cNvSpPr/>
      </xdr:nvSpPr>
      <xdr:spPr>
        <a:xfrm>
          <a:off x="1259840" y="63500"/>
          <a:ext cx="1092200" cy="215900"/>
        </a:xfrm>
        <a:prstGeom prst="homePlate">
          <a:avLst/>
        </a:prstGeom>
        <a:solidFill>
          <a:srgbClr val="2B979D"/>
        </a:solidFill>
        <a:ln>
          <a:solidFill>
            <a:srgbClr val="164B4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a:solidFill>
                <a:srgbClr val="FFFFFF"/>
              </a:solidFill>
            </a:rPr>
            <a:t>Volgende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57150</xdr:rowOff>
    </xdr:from>
    <xdr:to>
      <xdr:col>12</xdr:col>
      <xdr:colOff>554500</xdr:colOff>
      <xdr:row>0</xdr:row>
      <xdr:rowOff>237150</xdr:rowOff>
    </xdr:to>
    <xdr:sp macro="" textlink="Vooraf!C5">
      <xdr:nvSpPr>
        <xdr:cNvPr id="3" name="Tekstvak 2">
          <a:extLst>
            <a:ext uri="{FF2B5EF4-FFF2-40B4-BE49-F238E27FC236}">
              <a16:creationId xmlns:a16="http://schemas.microsoft.com/office/drawing/2014/main" id="{17CFF1C1-FC99-4C6F-A200-B3A267B3D2D3}"/>
            </a:ext>
          </a:extLst>
        </xdr:cNvPr>
        <xdr:cNvSpPr txBox="1"/>
      </xdr:nvSpPr>
      <xdr:spPr>
        <a:xfrm>
          <a:off x="1860550" y="57150"/>
          <a:ext cx="900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9FFD22B4-2653-443A-BD1B-0CEC19866EF4}" type="TxLink">
            <a:rPr lang="en-US" sz="1000" b="1" i="0" u="none" strike="noStrike">
              <a:solidFill>
                <a:srgbClr val="952424"/>
              </a:solidFill>
              <a:latin typeface="Calibri"/>
              <a:ea typeface="Calibri"/>
              <a:cs typeface="Calibri"/>
            </a:rPr>
            <a:pPr/>
            <a:t> </a:t>
          </a:fld>
          <a:endParaRPr lang="nl-BE" sz="800"/>
        </a:p>
      </xdr:txBody>
    </xdr:sp>
    <xdr:clientData/>
  </xdr:twoCellAnchor>
  <xdr:twoCellAnchor>
    <xdr:from>
      <xdr:col>1</xdr:col>
      <xdr:colOff>0</xdr:colOff>
      <xdr:row>0</xdr:row>
      <xdr:rowOff>63500</xdr:rowOff>
    </xdr:from>
    <xdr:to>
      <xdr:col>2</xdr:col>
      <xdr:colOff>924560</xdr:colOff>
      <xdr:row>0</xdr:row>
      <xdr:rowOff>279400</xdr:rowOff>
    </xdr:to>
    <xdr:sp macro="" textlink="">
      <xdr:nvSpPr>
        <xdr:cNvPr id="4" name="shpTerug">
          <a:hlinkClick xmlns:r="http://schemas.openxmlformats.org/officeDocument/2006/relationships" r:id="rId1" tooltip="Ga naar blad 'Toelichting begroting'"/>
          <a:extLst>
            <a:ext uri="{FF2B5EF4-FFF2-40B4-BE49-F238E27FC236}">
              <a16:creationId xmlns:a16="http://schemas.microsoft.com/office/drawing/2014/main" id="{7BD4D067-42E8-BE8C-3362-E6F1DB9DEFA8}"/>
            </a:ext>
          </a:extLst>
        </xdr:cNvPr>
        <xdr:cNvSpPr/>
      </xdr:nvSpPr>
      <xdr:spPr>
        <a:xfrm flipH="1">
          <a:off x="167640" y="63500"/>
          <a:ext cx="1092200" cy="215900"/>
        </a:xfrm>
        <a:prstGeom prst="homePlate">
          <a:avLst/>
        </a:prstGeom>
        <a:solidFill>
          <a:srgbClr val="CEF0F2"/>
        </a:solidFill>
        <a:ln>
          <a:solidFill>
            <a:srgbClr val="2B979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a:solidFill>
                <a:srgbClr val="164B4E"/>
              </a:solidFill>
            </a:rPr>
            <a:t>Terug</a:t>
          </a:r>
        </a:p>
      </xdr:txBody>
    </xdr:sp>
    <xdr:clientData/>
  </xdr:twoCellAnchor>
</xdr:wsDr>
</file>

<file path=xl/theme/theme1.xml><?xml version="1.0" encoding="utf-8"?>
<a:theme xmlns:a="http://schemas.openxmlformats.org/drawingml/2006/main" name="DCJM">
  <a:themeElements>
    <a:clrScheme name="Aangepast 1">
      <a:dk1>
        <a:sysClr val="windowText" lastClr="000000"/>
      </a:dk1>
      <a:lt1>
        <a:sysClr val="window" lastClr="FFFFFF"/>
      </a:lt1>
      <a:dk2>
        <a:srgbClr val="989898"/>
      </a:dk2>
      <a:lt2>
        <a:srgbClr val="FFFFFF"/>
      </a:lt2>
      <a:accent1>
        <a:srgbClr val="2B979D"/>
      </a:accent1>
      <a:accent2>
        <a:srgbClr val="4BA144"/>
      </a:accent2>
      <a:accent3>
        <a:srgbClr val="735781"/>
      </a:accent3>
      <a:accent4>
        <a:srgbClr val="23789C"/>
      </a:accent4>
      <a:accent5>
        <a:srgbClr val="C63131"/>
      </a:accent5>
      <a:accent6>
        <a:srgbClr val="968C19"/>
      </a:accent6>
      <a:hlink>
        <a:srgbClr val="2B979D"/>
      </a:hlink>
      <a:folHlink>
        <a:srgbClr val="6C651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5F126-0900-4FBC-8329-436141F14284}">
  <sheetPr>
    <pageSetUpPr fitToPage="1"/>
  </sheetPr>
  <dimension ref="A1:N46"/>
  <sheetViews>
    <sheetView showGridLines="0" tabSelected="1" zoomScaleNormal="100" workbookViewId="0"/>
  </sheetViews>
  <sheetFormatPr defaultRowHeight="15" x14ac:dyDescent="0.25"/>
  <cols>
    <col min="1" max="2" width="2.42578125" customWidth="1"/>
    <col min="3" max="3" width="30" customWidth="1"/>
    <col min="4" max="5" width="12.28515625" customWidth="1"/>
    <col min="6" max="7" width="2.42578125" customWidth="1"/>
    <col min="8" max="10" width="19.42578125" customWidth="1"/>
    <col min="11" max="11" width="28.42578125" customWidth="1"/>
    <col min="12" max="13" width="2.42578125" customWidth="1"/>
    <col min="14" max="14" width="8.7109375" hidden="1" customWidth="1"/>
  </cols>
  <sheetData>
    <row r="1" spans="1:13" ht="15" customHeight="1" x14ac:dyDescent="0.35">
      <c r="A1" s="65"/>
      <c r="C1" s="66"/>
      <c r="D1" s="67"/>
      <c r="E1" s="68"/>
    </row>
    <row r="2" spans="1:13" s="69" customFormat="1" ht="36.75" customHeight="1" x14ac:dyDescent="0.35">
      <c r="C2" s="70"/>
      <c r="D2" s="67"/>
      <c r="E2" s="71"/>
    </row>
    <row r="3" spans="1:13" ht="15" customHeight="1" x14ac:dyDescent="0.35">
      <c r="C3" s="66"/>
      <c r="D3" s="67"/>
    </row>
    <row r="4" spans="1:13" s="69" customFormat="1" ht="48.75" customHeight="1" x14ac:dyDescent="0.25">
      <c r="A4" s="72"/>
      <c r="B4" s="72"/>
      <c r="C4" s="180" t="s">
        <v>0</v>
      </c>
      <c r="D4" s="181"/>
      <c r="E4" s="181"/>
      <c r="F4" s="181"/>
      <c r="G4" s="181"/>
      <c r="H4" s="181"/>
      <c r="I4" s="181"/>
      <c r="J4" s="181"/>
      <c r="K4" s="181"/>
      <c r="L4" s="72"/>
      <c r="M4" s="72"/>
    </row>
    <row r="5" spans="1:13" s="108" customFormat="1" ht="18" customHeight="1" x14ac:dyDescent="0.2">
      <c r="C5" s="182" t="str" cm="1">
        <f t="array" aca="1" ref="C5" ca="1">IF(Sjabloon_status="Test", Watermark_test, IF((Datum_vervaldatum-TODAY())&lt;=0, Watermark_vervallen, IF((Datum_deadline-TODAY())&lt;0, Watermark_aanmaning, "")))</f>
        <v/>
      </c>
      <c r="D5" s="182"/>
      <c r="E5" s="182"/>
      <c r="F5" s="182"/>
      <c r="G5" s="182"/>
      <c r="H5" s="182"/>
      <c r="I5" s="182"/>
      <c r="J5" s="182"/>
      <c r="K5" s="182"/>
    </row>
    <row r="6" spans="1:13" ht="14.65" customHeight="1" x14ac:dyDescent="0.25">
      <c r="A6" s="65"/>
      <c r="B6" s="89" t="s">
        <v>1</v>
      </c>
      <c r="D6" s="73"/>
      <c r="E6" s="74"/>
      <c r="F6" s="110"/>
      <c r="G6" s="89" t="s">
        <v>2</v>
      </c>
    </row>
    <row r="7" spans="1:13" ht="7.35" customHeight="1" x14ac:dyDescent="0.25">
      <c r="E7" s="76"/>
      <c r="F7" s="75"/>
    </row>
    <row r="8" spans="1:13" ht="14.65" customHeight="1" x14ac:dyDescent="0.25">
      <c r="E8" s="76"/>
      <c r="F8" s="77"/>
      <c r="H8" s="78"/>
      <c r="I8" s="111" t="s">
        <v>3</v>
      </c>
      <c r="J8" s="111"/>
      <c r="K8" s="108"/>
      <c r="L8" s="79"/>
    </row>
    <row r="9" spans="1:13" ht="7.35" customHeight="1" x14ac:dyDescent="0.25">
      <c r="E9" s="76"/>
      <c r="F9" s="75"/>
      <c r="I9" s="108"/>
      <c r="J9" s="108"/>
      <c r="K9" s="108"/>
    </row>
    <row r="10" spans="1:13" ht="14.65" customHeight="1" x14ac:dyDescent="0.25">
      <c r="E10" s="76"/>
      <c r="F10" s="77"/>
      <c r="H10" s="112" t="s">
        <v>4</v>
      </c>
      <c r="I10" s="111" t="s">
        <v>5</v>
      </c>
      <c r="J10" s="111"/>
      <c r="K10" s="108"/>
      <c r="L10" s="79"/>
    </row>
    <row r="11" spans="1:13" ht="7.35" customHeight="1" x14ac:dyDescent="0.25">
      <c r="E11" s="76"/>
      <c r="F11" s="77"/>
      <c r="I11" s="111"/>
      <c r="J11" s="111"/>
      <c r="K11" s="108"/>
      <c r="L11" s="79"/>
    </row>
    <row r="12" spans="1:13" ht="14.65" customHeight="1" x14ac:dyDescent="0.25">
      <c r="E12" s="76"/>
      <c r="F12" s="77"/>
      <c r="H12" s="113" t="s">
        <v>4</v>
      </c>
      <c r="I12" s="111" t="s">
        <v>6</v>
      </c>
      <c r="J12" s="111"/>
      <c r="K12" s="108"/>
      <c r="L12" s="79"/>
    </row>
    <row r="13" spans="1:13" ht="7.35" customHeight="1" x14ac:dyDescent="0.25">
      <c r="E13" s="76"/>
      <c r="F13" s="77"/>
      <c r="H13" s="108"/>
      <c r="I13" s="111"/>
      <c r="J13" s="111"/>
      <c r="K13" s="108"/>
      <c r="L13" s="79"/>
    </row>
    <row r="14" spans="1:13" ht="14.65" customHeight="1" x14ac:dyDescent="0.25">
      <c r="E14" s="76"/>
      <c r="F14" s="77"/>
      <c r="H14" s="114" t="s">
        <v>4</v>
      </c>
      <c r="I14" s="111" t="s">
        <v>7</v>
      </c>
      <c r="J14" s="111"/>
      <c r="K14" s="108"/>
      <c r="L14" s="79"/>
    </row>
    <row r="15" spans="1:13" ht="7.35" customHeight="1" x14ac:dyDescent="0.25">
      <c r="E15" s="76"/>
      <c r="F15" s="77"/>
      <c r="I15" s="111"/>
      <c r="J15" s="111"/>
      <c r="K15" s="108"/>
      <c r="L15" s="79"/>
    </row>
    <row r="16" spans="1:13" ht="14.65" customHeight="1" x14ac:dyDescent="0.25">
      <c r="E16" s="76"/>
      <c r="F16" s="77"/>
      <c r="H16" s="80"/>
      <c r="I16" s="111" t="s">
        <v>8</v>
      </c>
      <c r="J16" s="111"/>
      <c r="K16" s="81" t="s">
        <v>9</v>
      </c>
      <c r="L16" s="79"/>
    </row>
    <row r="17" spans="5:14" ht="14.65" customHeight="1" x14ac:dyDescent="0.25">
      <c r="E17" s="76"/>
      <c r="F17" s="77"/>
      <c r="I17" s="111" t="s">
        <v>10</v>
      </c>
      <c r="J17" s="111"/>
      <c r="K17" s="108"/>
      <c r="L17" s="79"/>
    </row>
    <row r="18" spans="5:14" ht="7.35" customHeight="1" x14ac:dyDescent="0.25">
      <c r="E18" s="76"/>
      <c r="F18" s="77"/>
      <c r="I18" s="108"/>
      <c r="J18" s="108"/>
      <c r="K18" s="108"/>
    </row>
    <row r="19" spans="5:14" ht="14.65" customHeight="1" x14ac:dyDescent="0.25">
      <c r="E19" s="76"/>
      <c r="F19" s="75"/>
      <c r="H19" s="82"/>
      <c r="I19" s="111" t="s">
        <v>11</v>
      </c>
      <c r="J19" s="111"/>
      <c r="K19" s="83" t="s">
        <v>12</v>
      </c>
      <c r="L19" s="79"/>
    </row>
    <row r="20" spans="5:14" ht="14.65" customHeight="1" x14ac:dyDescent="0.25">
      <c r="E20" s="76"/>
      <c r="F20" s="75"/>
      <c r="I20" s="111" t="s">
        <v>13</v>
      </c>
      <c r="J20" s="111"/>
      <c r="K20" s="108"/>
      <c r="L20" s="79"/>
    </row>
    <row r="21" spans="5:14" ht="14.65" customHeight="1" x14ac:dyDescent="0.25">
      <c r="E21" s="76"/>
      <c r="F21" s="84"/>
      <c r="G21" s="85"/>
      <c r="H21" s="85"/>
      <c r="I21" s="86"/>
      <c r="J21" s="86"/>
      <c r="K21" s="85"/>
      <c r="L21" s="86"/>
    </row>
    <row r="22" spans="5:14" ht="7.35" customHeight="1" x14ac:dyDescent="0.25">
      <c r="E22" s="76"/>
      <c r="F22" s="75"/>
      <c r="I22" s="79"/>
      <c r="J22" s="79"/>
      <c r="L22" s="79"/>
    </row>
    <row r="23" spans="5:14" ht="14.65" customHeight="1" x14ac:dyDescent="0.25">
      <c r="E23" s="76"/>
      <c r="F23" s="110"/>
      <c r="G23" s="89" t="s">
        <v>14</v>
      </c>
    </row>
    <row r="24" spans="5:14" ht="14.65" customHeight="1" x14ac:dyDescent="0.25">
      <c r="E24" s="76"/>
      <c r="F24" s="77"/>
      <c r="M24" s="76"/>
      <c r="N24" s="76"/>
    </row>
    <row r="25" spans="5:14" ht="14.65" customHeight="1" x14ac:dyDescent="0.25">
      <c r="E25" s="76"/>
      <c r="F25" s="77"/>
      <c r="M25" s="76"/>
      <c r="N25" s="76"/>
    </row>
    <row r="26" spans="5:14" ht="14.65" customHeight="1" x14ac:dyDescent="0.25">
      <c r="E26" s="76"/>
      <c r="F26" s="77"/>
      <c r="M26" s="76"/>
      <c r="N26" s="76"/>
    </row>
    <row r="27" spans="5:14" ht="14.65" customHeight="1" x14ac:dyDescent="0.25">
      <c r="E27" s="76"/>
      <c r="F27" s="77"/>
      <c r="M27" s="76"/>
      <c r="N27" s="76"/>
    </row>
    <row r="28" spans="5:14" ht="14.65" customHeight="1" x14ac:dyDescent="0.25">
      <c r="E28" s="76"/>
      <c r="F28" s="77"/>
      <c r="M28" s="76"/>
      <c r="N28" s="76"/>
    </row>
    <row r="29" spans="5:14" ht="14.65" customHeight="1" x14ac:dyDescent="0.25">
      <c r="E29" s="76"/>
      <c r="F29" s="77"/>
      <c r="M29" s="76"/>
      <c r="N29" s="76"/>
    </row>
    <row r="30" spans="5:14" ht="14.65" customHeight="1" x14ac:dyDescent="0.25">
      <c r="E30" s="76"/>
      <c r="F30" s="77"/>
      <c r="M30" s="76"/>
      <c r="N30" s="76"/>
    </row>
    <row r="31" spans="5:14" ht="14.65" customHeight="1" x14ac:dyDescent="0.25">
      <c r="E31" s="76"/>
      <c r="F31" s="77"/>
      <c r="M31" s="76"/>
      <c r="N31" s="76"/>
    </row>
    <row r="32" spans="5:14" ht="14.65" customHeight="1" x14ac:dyDescent="0.25">
      <c r="E32" s="76"/>
      <c r="F32" s="77"/>
      <c r="M32" s="76"/>
      <c r="N32" s="76"/>
    </row>
    <row r="33" spans="1:14" x14ac:dyDescent="0.25">
      <c r="B33" s="85"/>
      <c r="C33" s="85"/>
      <c r="D33" s="85"/>
      <c r="E33" s="85"/>
      <c r="F33" s="87"/>
      <c r="G33" s="85"/>
      <c r="H33" s="85"/>
      <c r="I33" s="85"/>
      <c r="J33" s="85"/>
      <c r="K33" s="85"/>
      <c r="L33" s="85"/>
    </row>
    <row r="34" spans="1:14" ht="7.35" customHeight="1" x14ac:dyDescent="0.25"/>
    <row r="35" spans="1:14" x14ac:dyDescent="0.25">
      <c r="A35" s="65"/>
      <c r="B35" s="89" t="s">
        <v>15</v>
      </c>
      <c r="D35" s="73"/>
    </row>
    <row r="36" spans="1:14" ht="7.35" customHeight="1" x14ac:dyDescent="0.25"/>
    <row r="37" spans="1:14" x14ac:dyDescent="0.25">
      <c r="B37" s="65"/>
      <c r="C37" s="183" t="s">
        <v>16</v>
      </c>
      <c r="D37" s="183"/>
      <c r="E37" s="183"/>
      <c r="F37" s="115"/>
      <c r="G37" s="115"/>
      <c r="H37" s="115"/>
    </row>
    <row r="38" spans="1:14" x14ac:dyDescent="0.25">
      <c r="C38" s="179" t="s">
        <v>17</v>
      </c>
      <c r="D38" s="179"/>
      <c r="E38" s="179"/>
      <c r="F38" s="116"/>
      <c r="G38" s="116"/>
      <c r="H38" s="116"/>
    </row>
    <row r="39" spans="1:14" x14ac:dyDescent="0.25">
      <c r="C39" s="179" t="s">
        <v>18</v>
      </c>
      <c r="D39" s="179"/>
      <c r="E39" s="179"/>
      <c r="F39" s="116"/>
      <c r="G39" s="116"/>
      <c r="H39" s="116"/>
    </row>
    <row r="40" spans="1:14" x14ac:dyDescent="0.25">
      <c r="C40" s="179" t="s">
        <v>19</v>
      </c>
      <c r="D40" s="179"/>
      <c r="E40" s="179"/>
      <c r="F40" s="116"/>
      <c r="G40" s="116"/>
      <c r="H40" s="116"/>
    </row>
    <row r="41" spans="1:14" x14ac:dyDescent="0.25">
      <c r="C41" s="179" t="s">
        <v>20</v>
      </c>
      <c r="D41" s="179"/>
      <c r="E41" s="179"/>
      <c r="F41" s="116"/>
      <c r="G41" s="116"/>
      <c r="H41" s="116"/>
    </row>
    <row r="42" spans="1:14" x14ac:dyDescent="0.25">
      <c r="C42" s="184" t="s">
        <v>21</v>
      </c>
      <c r="D42" s="184"/>
      <c r="F42" s="116"/>
      <c r="G42" s="116"/>
      <c r="H42" s="116"/>
    </row>
    <row r="43" spans="1:14" x14ac:dyDescent="0.25">
      <c r="C43" s="185" t="s">
        <v>22</v>
      </c>
      <c r="D43" s="185"/>
      <c r="E43" s="148"/>
      <c r="F43" s="116"/>
      <c r="G43" s="116"/>
      <c r="H43" s="116"/>
    </row>
    <row r="44" spans="1:14" x14ac:dyDescent="0.25">
      <c r="C44" s="184" t="s">
        <v>23</v>
      </c>
      <c r="D44" s="184"/>
      <c r="F44" s="117"/>
      <c r="G44" s="117"/>
      <c r="H44" s="117"/>
    </row>
    <row r="45" spans="1:14" x14ac:dyDescent="0.25">
      <c r="C45" s="69"/>
      <c r="D45" s="69"/>
      <c r="E45" s="69"/>
      <c r="F45" s="69"/>
      <c r="G45" s="69"/>
      <c r="H45" s="69"/>
    </row>
    <row r="46" spans="1:14" x14ac:dyDescent="0.25">
      <c r="A46" s="88"/>
      <c r="B46" s="88"/>
      <c r="C46" s="88"/>
      <c r="D46" s="88"/>
      <c r="E46" s="88"/>
      <c r="F46" s="88"/>
      <c r="G46" s="88"/>
      <c r="H46" s="88"/>
      <c r="I46" s="88"/>
      <c r="J46" s="88"/>
      <c r="K46" s="88"/>
      <c r="L46" s="88"/>
      <c r="M46" s="88"/>
      <c r="N46" t="s">
        <v>24</v>
      </c>
    </row>
  </sheetData>
  <sheetProtection algorithmName="SHA-512" hashValue="ftqEXg98HSjJLcMAP8CtjudwY2OSeOZJEP7+S9tl4vrVVKHU+jtPOnY0B+wW01jQhwyONJsjkxZ1Qxk8DRDJYg==" saltValue="fZPYdRsHd1HGf/9+C8CZMQ==" spinCount="100000" sheet="1" objects="1" scenarios="1" selectLockedCells="1"/>
  <mergeCells count="10">
    <mergeCell ref="C42:D42"/>
    <mergeCell ref="C43:D43"/>
    <mergeCell ref="C44:D44"/>
    <mergeCell ref="C40:E40"/>
    <mergeCell ref="C41:E41"/>
    <mergeCell ref="C39:E39"/>
    <mergeCell ref="C4:K4"/>
    <mergeCell ref="C5:K5"/>
    <mergeCell ref="C37:E37"/>
    <mergeCell ref="C38:E38"/>
  </mergeCells>
  <phoneticPr fontId="6" type="noConversion"/>
  <hyperlinks>
    <hyperlink ref="C44" location="'Impact COVID-19'!A1" display="Voorziene impact van COVID-19-maatregelen op begrote kosten en opbrengsten in het boekjaar 2020" xr:uid="{34DBAB09-5F83-4D7A-B200-66065110CFBB}"/>
    <hyperlink ref="C42" location="Balans!A1" display="1. Balans" xr:uid="{7F0C73AF-21E2-4149-B3AD-EF069ADAB33E}"/>
    <hyperlink ref="C43:D43" location="'Toelichting begroting'!A1" display="2. Toelichting bij de begroting" xr:uid="{4A20747C-357A-417B-8364-9D0FDE28C962}"/>
    <hyperlink ref="C42:D42" location="Begroting!A1" display="1. Meerjarenbegroting 9/2025–8/2028" xr:uid="{65459F0D-EA76-4FB8-A3A3-7607FBC7BC4D}"/>
    <hyperlink ref="C44:D44" location="Samenvatting!A1" display="2. Samenvatting" xr:uid="{0FEE3146-7FDB-4E17-ADCF-220A78AA593D}"/>
  </hyperlinks>
  <pageMargins left="0.70866141732283472" right="0.70866141732283472" top="0.74803149606299213" bottom="0.74803149606299213" header="0.31496062992125984" footer="0.31496062992125984"/>
  <pageSetup paperSize="9" scale="56" fitToHeight="0" orientation="portrait" r:id="rId1"/>
  <headerFooter>
    <oddFoote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93E1D-0249-4C5B-B473-A9AD4138F465}">
  <sheetPr codeName="Blad1">
    <pageSetUpPr fitToPage="1"/>
  </sheetPr>
  <dimension ref="A1:CQ94"/>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8.7109375" defaultRowHeight="14.65" customHeight="1" x14ac:dyDescent="0.2"/>
  <cols>
    <col min="1" max="1" width="2.42578125" style="16" customWidth="1"/>
    <col min="2" max="2" width="1.28515625" style="22" customWidth="1"/>
    <col min="3" max="4" width="1.28515625" style="23" customWidth="1"/>
    <col min="5" max="9" width="1.28515625" style="22" customWidth="1"/>
    <col min="10" max="10" width="40" style="22" customWidth="1"/>
    <col min="11" max="11" width="43.28515625" style="16" customWidth="1"/>
    <col min="12" max="12" width="10.7109375" style="60" customWidth="1"/>
    <col min="13" max="13" width="1.28515625" style="45" customWidth="1"/>
    <col min="14" max="14" width="16.42578125" style="45" customWidth="1"/>
    <col min="15" max="15" width="3.140625" style="46" hidden="1" customWidth="1"/>
    <col min="16" max="16" width="6.5703125" style="46" hidden="1" customWidth="1"/>
    <col min="17" max="17" width="1.28515625" style="16" customWidth="1"/>
    <col min="18" max="24" width="1.28515625" style="16" hidden="1" customWidth="1"/>
    <col min="25" max="25" width="2.42578125" style="16" hidden="1" customWidth="1"/>
    <col min="26" max="27" width="9.28515625" style="16" hidden="1" customWidth="1"/>
    <col min="28" max="43" width="9" style="16" hidden="1" customWidth="1"/>
    <col min="44" max="45" width="9.28515625" style="16" hidden="1" customWidth="1"/>
    <col min="46" max="51" width="9" style="16" hidden="1" customWidth="1"/>
    <col min="52" max="57" width="9" style="47" hidden="1" customWidth="1"/>
    <col min="58" max="73" width="9" style="16" hidden="1" customWidth="1"/>
    <col min="74" max="74" width="2.42578125" style="48" customWidth="1"/>
    <col min="75" max="83" width="8.7109375" style="16" customWidth="1"/>
    <col min="84" max="16384" width="8.7109375" style="16"/>
  </cols>
  <sheetData>
    <row r="1" spans="1:95" ht="24" customHeight="1" x14ac:dyDescent="0.2">
      <c r="A1" s="158"/>
      <c r="B1" s="21"/>
      <c r="C1" s="21"/>
      <c r="D1" s="21"/>
      <c r="E1" s="21"/>
      <c r="F1" s="21"/>
      <c r="G1" s="21"/>
      <c r="H1" s="21"/>
      <c r="I1" s="21"/>
      <c r="J1" s="21"/>
      <c r="K1" s="63"/>
      <c r="L1" s="63"/>
      <c r="M1" s="122"/>
      <c r="N1" s="122"/>
      <c r="O1" s="159"/>
      <c r="P1" s="159"/>
      <c r="Q1" s="108"/>
      <c r="R1" s="108"/>
      <c r="S1" s="108"/>
      <c r="T1" s="108"/>
      <c r="U1" s="108"/>
      <c r="V1" s="108"/>
      <c r="W1" s="108"/>
      <c r="X1" s="108"/>
      <c r="Y1" s="108"/>
      <c r="Z1" s="62" t="str">
        <f ca="1">IF($AF$3&lt;&gt;0, IF(SUM(AJ92:AM92, AZ92:BB92, BF92:BN92)=1, Fout_zonder_rij_enkel, IF(SUM(AJ92:AM92, AZ92:BB92, BF92:BN92)&gt;1, SUM(AJ92:AM92, AZ92:BB92, BF92:BN92)&amp;Fout_zonder_rij_meer, IF(Z92&lt;&gt;0, "Vul het blad in.", ""))), "Selecteer minstens één doelstelling vooraleer je het blad invult.")</f>
        <v>Vul het blad in.</v>
      </c>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BF1" s="108"/>
      <c r="BG1" s="108"/>
      <c r="BH1" s="108"/>
      <c r="BI1" s="108"/>
      <c r="BJ1" s="108"/>
      <c r="BK1" s="108"/>
      <c r="BL1" s="108"/>
      <c r="BM1" s="108"/>
      <c r="BN1" s="108"/>
      <c r="BO1" s="108"/>
      <c r="BP1" s="108"/>
      <c r="BQ1" s="108"/>
      <c r="BR1" s="108"/>
      <c r="BS1" s="108"/>
      <c r="BT1" s="108"/>
      <c r="BU1" s="108"/>
      <c r="BW1" s="108"/>
      <c r="BX1" s="108"/>
      <c r="BY1" s="108"/>
      <c r="BZ1" s="108"/>
      <c r="CA1" s="108"/>
      <c r="CB1" s="108"/>
      <c r="CC1" s="108"/>
      <c r="CD1" s="108"/>
      <c r="CE1" s="108"/>
      <c r="CF1" s="108"/>
      <c r="CG1" s="108"/>
      <c r="CH1" s="108"/>
      <c r="CI1" s="108"/>
      <c r="CJ1" s="108"/>
      <c r="CK1" s="108"/>
      <c r="CL1" s="108"/>
      <c r="CM1" s="108"/>
      <c r="CN1" s="108"/>
      <c r="CO1" s="108"/>
      <c r="CP1" s="108"/>
      <c r="CQ1" s="108"/>
    </row>
    <row r="2" spans="1:95" customFormat="1" ht="14.1" customHeight="1" x14ac:dyDescent="0.25">
      <c r="B2" s="186" t="s">
        <v>25</v>
      </c>
      <c r="C2" s="186"/>
      <c r="D2" s="186"/>
      <c r="E2" s="186"/>
      <c r="F2" s="186"/>
      <c r="G2" s="186"/>
      <c r="H2" s="186"/>
      <c r="I2" s="186"/>
      <c r="J2" s="186"/>
      <c r="K2" s="63"/>
      <c r="Z2" s="105" t="s">
        <v>26</v>
      </c>
      <c r="AF2" s="108" t="s">
        <v>27</v>
      </c>
      <c r="AR2" s="105" t="s">
        <v>28</v>
      </c>
      <c r="BV2" s="31"/>
    </row>
    <row r="3" spans="1:95" s="20" customFormat="1" ht="9.6" customHeight="1" x14ac:dyDescent="0.25">
      <c r="A3" s="124"/>
      <c r="B3" s="186"/>
      <c r="C3" s="186"/>
      <c r="D3" s="186"/>
      <c r="E3" s="186"/>
      <c r="F3" s="186"/>
      <c r="G3" s="186"/>
      <c r="H3" s="186"/>
      <c r="I3" s="186"/>
      <c r="J3" s="186"/>
      <c r="K3" s="32"/>
      <c r="L3" s="32"/>
      <c r="M3"/>
      <c r="N3"/>
      <c r="O3"/>
      <c r="P3"/>
      <c r="Q3" s="124"/>
      <c r="R3" s="124"/>
      <c r="S3" s="124"/>
      <c r="T3" s="124"/>
      <c r="U3" s="124"/>
      <c r="V3" s="124"/>
      <c r="W3" s="124"/>
      <c r="X3" s="124"/>
      <c r="Y3" s="124"/>
      <c r="Z3" s="160" t="s">
        <v>29</v>
      </c>
      <c r="AA3" s="129" t="s">
        <v>30</v>
      </c>
      <c r="AB3" s="108"/>
      <c r="AC3" s="129" t="s">
        <v>31</v>
      </c>
      <c r="AD3" s="108"/>
      <c r="AE3" s="108"/>
      <c r="AF3" s="161" t="b">
        <v>1</v>
      </c>
      <c r="AG3" s="158" t="b">
        <v>1</v>
      </c>
      <c r="AH3" s="158" t="b">
        <v>0</v>
      </c>
      <c r="AI3" s="162" t="b">
        <v>0</v>
      </c>
      <c r="AJ3" s="129" t="s">
        <v>32</v>
      </c>
      <c r="AK3" s="108"/>
      <c r="AL3" s="108"/>
      <c r="AM3" s="108"/>
      <c r="AN3" s="129" t="s">
        <v>33</v>
      </c>
      <c r="AO3" s="108"/>
      <c r="AP3" s="108"/>
      <c r="AQ3" s="108"/>
      <c r="AR3" s="160" t="s">
        <v>34</v>
      </c>
      <c r="AS3" s="108"/>
      <c r="AT3" s="129" t="s">
        <v>35</v>
      </c>
      <c r="AU3" s="108"/>
      <c r="AV3" s="108"/>
      <c r="AW3" s="108" t="s">
        <v>36</v>
      </c>
      <c r="AX3" s="108"/>
      <c r="AY3" s="108"/>
      <c r="AZ3" s="49" t="s">
        <v>37</v>
      </c>
      <c r="BA3" s="47"/>
      <c r="BB3" s="47"/>
      <c r="BC3" s="47" t="s">
        <v>38</v>
      </c>
      <c r="BD3" s="47"/>
      <c r="BE3" s="47"/>
      <c r="BF3" s="108" t="s">
        <v>39</v>
      </c>
      <c r="BG3" s="108"/>
      <c r="BH3" s="108"/>
      <c r="BI3" s="108" t="s">
        <v>40</v>
      </c>
      <c r="BJ3" s="108"/>
      <c r="BK3" s="108"/>
      <c r="BL3" s="108" t="s">
        <v>41</v>
      </c>
      <c r="BM3" s="108"/>
      <c r="BN3" s="108"/>
      <c r="BO3" s="108"/>
      <c r="BP3" s="108"/>
      <c r="BQ3" s="129" t="s">
        <v>42</v>
      </c>
      <c r="BR3" s="108"/>
      <c r="BS3" s="108"/>
      <c r="BT3" s="108"/>
      <c r="BU3" s="108"/>
      <c r="BV3" s="48"/>
      <c r="BW3" s="124"/>
      <c r="BX3" s="124"/>
      <c r="BY3" s="124"/>
      <c r="BZ3" s="124"/>
      <c r="CA3" s="124"/>
      <c r="CB3" s="124"/>
      <c r="CC3" s="124"/>
      <c r="CD3" s="124"/>
      <c r="CE3" s="124"/>
      <c r="CF3" s="124"/>
      <c r="CG3" s="124"/>
      <c r="CH3" s="124"/>
      <c r="CI3" s="124"/>
      <c r="CJ3" s="124"/>
      <c r="CK3" s="124"/>
      <c r="CL3" s="124"/>
      <c r="CM3" s="124"/>
      <c r="CN3" s="124"/>
      <c r="CO3" s="124"/>
      <c r="CP3" s="124"/>
      <c r="CQ3" s="124"/>
    </row>
    <row r="4" spans="1:95" s="54" customFormat="1" ht="14.65" customHeight="1" x14ac:dyDescent="0.25">
      <c r="A4" s="30"/>
      <c r="B4" s="50" t="s">
        <v>43</v>
      </c>
      <c r="C4" s="50"/>
      <c r="D4" s="50"/>
      <c r="E4" s="50"/>
      <c r="F4" s="50"/>
      <c r="G4" s="50"/>
      <c r="H4" s="50"/>
      <c r="I4" s="50"/>
      <c r="J4" s="50"/>
      <c r="K4" s="30"/>
      <c r="L4" s="50" t="s">
        <v>44</v>
      </c>
      <c r="M4" s="61"/>
      <c r="N4" s="118" t="s">
        <v>45</v>
      </c>
      <c r="O4" s="51"/>
      <c r="P4" s="51"/>
      <c r="Q4" s="30"/>
      <c r="R4" s="30"/>
      <c r="S4" s="30"/>
      <c r="T4" s="30"/>
      <c r="U4" s="30"/>
      <c r="V4" s="30"/>
      <c r="W4" s="30"/>
      <c r="X4" s="30"/>
      <c r="Y4" s="30"/>
      <c r="Z4" s="106" t="s">
        <v>46</v>
      </c>
      <c r="AA4" s="41" t="str">
        <f>"""+"" én ""-"""</f>
        <v>"+" én "-"</v>
      </c>
      <c r="AB4" s="24" t="str">
        <f xml:space="preserve"> "Enkel ""-"""</f>
        <v>Enkel "-"</v>
      </c>
      <c r="AC4" s="41" t="str">
        <f>SUBSTITUTE(ADDRESS(1, COLUMN(N4), 4, 1), "1", "")</f>
        <v>N</v>
      </c>
      <c r="AD4" s="24" t="str">
        <f t="shared" ref="AD4:AE4" si="0">SUBSTITUTE(ADDRESS(1, COLUMN(O4), 4, 1), "1", "")</f>
        <v>O</v>
      </c>
      <c r="AE4" s="24" t="str">
        <f t="shared" si="0"/>
        <v>P</v>
      </c>
      <c r="AF4" s="41" t="str">
        <f>SUBSTITUTE(ADDRESS(1, COLUMN(M4), 4, 1), "1", "")</f>
        <v>M</v>
      </c>
      <c r="AG4" s="24" t="str">
        <f t="shared" ref="AG4:AI4" si="1">SUBSTITUTE(ADDRESS(1, COLUMN(N4), 4, 1), "1", "")</f>
        <v>N</v>
      </c>
      <c r="AH4" s="24" t="str">
        <f t="shared" si="1"/>
        <v>O</v>
      </c>
      <c r="AI4" s="24" t="str">
        <f t="shared" si="1"/>
        <v>P</v>
      </c>
      <c r="AJ4" s="41" t="str">
        <f>SUBSTITUTE(ADDRESS(1, COLUMN(M4), 4, 1), "1", "")</f>
        <v>M</v>
      </c>
      <c r="AK4" s="24" t="str">
        <f t="shared" ref="AK4:AM4" si="2">SUBSTITUTE(ADDRESS(1, COLUMN(N4), 4, 1), "1", "")</f>
        <v>N</v>
      </c>
      <c r="AL4" s="24" t="str">
        <f t="shared" si="2"/>
        <v>O</v>
      </c>
      <c r="AM4" s="24" t="str">
        <f t="shared" si="2"/>
        <v>P</v>
      </c>
      <c r="AN4" s="41" t="str">
        <f>SUBSTITUTE(ADDRESS(1, COLUMN(M4), 4, 1), "1", "")</f>
        <v>M</v>
      </c>
      <c r="AO4" s="24" t="str">
        <f>SUBSTITUTE(ADDRESS(1, COLUMN(N3), 4, 1), "1", "")</f>
        <v>N</v>
      </c>
      <c r="AP4" s="24" t="str">
        <f>SUBSTITUTE(ADDRESS(1, COLUMN(O3), 4, 1), "1", "")</f>
        <v>O</v>
      </c>
      <c r="AQ4" s="24" t="str">
        <f>SUBSTITUTE(ADDRESS(1, COLUMN(P3), 4, 1), "1", "")</f>
        <v>P</v>
      </c>
      <c r="AR4" s="106" t="s">
        <v>47</v>
      </c>
      <c r="AS4" s="24" t="s">
        <v>48</v>
      </c>
      <c r="AT4" s="33" t="str">
        <f>SUBSTITUTE(ADDRESS(1, COLUMN(N3), 4, 1), "1", "")</f>
        <v>N</v>
      </c>
      <c r="AU4" s="25" t="str">
        <f t="shared" ref="AU4:AV4" si="3">SUBSTITUTE(ADDRESS(1, COLUMN(O3), 4, 1), "1", "")</f>
        <v>O</v>
      </c>
      <c r="AV4" s="25" t="str">
        <f t="shared" si="3"/>
        <v>P</v>
      </c>
      <c r="AW4" s="40" t="str">
        <f>SUBSTITUTE(ADDRESS(1, COLUMN(N3), 4, 1), "1", "")</f>
        <v>N</v>
      </c>
      <c r="AX4" s="25" t="str">
        <f t="shared" ref="AX4:AY4" si="4">SUBSTITUTE(ADDRESS(1, COLUMN(O3), 4, 1), "1", "")</f>
        <v>O</v>
      </c>
      <c r="AY4" s="25" t="str">
        <f t="shared" si="4"/>
        <v>P</v>
      </c>
      <c r="AZ4" s="34" t="str">
        <f>SUBSTITUTE(ADDRESS(1, COLUMN(N3), 4, 1), "1", "")</f>
        <v>N</v>
      </c>
      <c r="BA4" s="26" t="str">
        <f t="shared" ref="BA4:BB4" si="5">SUBSTITUTE(ADDRESS(1, COLUMN(O3), 4, 1), "1", "")</f>
        <v>O</v>
      </c>
      <c r="BB4" s="26" t="str">
        <f t="shared" si="5"/>
        <v>P</v>
      </c>
      <c r="BC4" s="36" t="str">
        <f>SUBSTITUTE(ADDRESS(1, COLUMN(N3), 4, 1), "1", "")</f>
        <v>N</v>
      </c>
      <c r="BD4" s="26" t="str">
        <f t="shared" ref="BD4:BE4" si="6">SUBSTITUTE(ADDRESS(1, COLUMN(O3), 4, 1), "1", "")</f>
        <v>O</v>
      </c>
      <c r="BE4" s="26" t="str">
        <f t="shared" si="6"/>
        <v>P</v>
      </c>
      <c r="BF4" s="38" t="str">
        <f>SUBSTITUTE(ADDRESS(1, COLUMN(N3), 4, 1), "1", "")</f>
        <v>N</v>
      </c>
      <c r="BG4" s="24" t="str">
        <f t="shared" ref="BG4:BH4" si="7">SUBSTITUTE(ADDRESS(1, COLUMN(O3), 4, 1), "1", "")</f>
        <v>O</v>
      </c>
      <c r="BH4" s="24" t="str">
        <f t="shared" si="7"/>
        <v>P</v>
      </c>
      <c r="BI4" s="38" t="str">
        <f>SUBSTITUTE(ADDRESS(1, COLUMN(N3), 4, 1), "1", "")</f>
        <v>N</v>
      </c>
      <c r="BJ4" s="24" t="str">
        <f t="shared" ref="BJ4:BK4" si="8">SUBSTITUTE(ADDRESS(1, COLUMN(O3), 4, 1), "1", "")</f>
        <v>O</v>
      </c>
      <c r="BK4" s="24" t="str">
        <f t="shared" si="8"/>
        <v>P</v>
      </c>
      <c r="BL4" s="64" t="str">
        <f>SUBSTITUTE(ADDRESS(1, COLUMN(N3), 4, 1), "1", "")</f>
        <v>N</v>
      </c>
      <c r="BM4" s="24" t="str">
        <f t="shared" ref="BM4:BN4" si="9">SUBSTITUTE(ADDRESS(1, COLUMN(O3), 4, 1), "1", "")</f>
        <v>O</v>
      </c>
      <c r="BN4" s="24" t="str">
        <f t="shared" si="9"/>
        <v>P</v>
      </c>
      <c r="BO4" s="52" t="s">
        <v>49</v>
      </c>
      <c r="BP4" s="39" t="s">
        <v>50</v>
      </c>
      <c r="BQ4" s="41" t="str">
        <f>SUBSTITUTE(ADDRESS(1, COLUMN(N3), 4, 1), "1", "")</f>
        <v>N</v>
      </c>
      <c r="BR4" s="24" t="str">
        <f t="shared" ref="BR4:BS4" si="10">SUBSTITUTE(ADDRESS(1, COLUMN(O3), 4, 1), "1", "")</f>
        <v>O</v>
      </c>
      <c r="BS4" s="24" t="str">
        <f t="shared" si="10"/>
        <v>P</v>
      </c>
      <c r="BT4" s="52" t="s">
        <v>51</v>
      </c>
      <c r="BU4" s="24" t="s">
        <v>52</v>
      </c>
      <c r="BV4" s="53"/>
      <c r="CQ4" s="44" t="s">
        <v>53</v>
      </c>
    </row>
    <row r="5" spans="1:95" s="17" customFormat="1" ht="14.25" customHeight="1" x14ac:dyDescent="0.25">
      <c r="A5" s="31" t="str">
        <f ca="1">IF(BP5&lt;&gt;"", "✘", "")</f>
        <v/>
      </c>
      <c r="B5" s="55"/>
      <c r="C5" s="55" t="s">
        <v>54</v>
      </c>
      <c r="D5" s="55"/>
      <c r="E5" s="55"/>
      <c r="F5" s="55"/>
      <c r="G5" s="55"/>
      <c r="H5" s="55"/>
      <c r="I5" s="55"/>
      <c r="J5" s="55"/>
      <c r="K5" s="19"/>
      <c r="L5" s="56" t="s">
        <v>55</v>
      </c>
      <c r="M5" s="90">
        <f>SUM(N5:P5)</f>
        <v>0</v>
      </c>
      <c r="N5" s="57">
        <f>SUM(N6,N13:N15,N45:N46)</f>
        <v>0</v>
      </c>
      <c r="O5" s="57"/>
      <c r="P5" s="57"/>
      <c r="Q5" s="19"/>
      <c r="R5" s="19"/>
      <c r="S5" s="19"/>
      <c r="T5" s="19"/>
      <c r="U5" s="19"/>
      <c r="V5" s="19"/>
      <c r="W5" s="152"/>
      <c r="X5" s="152"/>
      <c r="Y5" s="152"/>
      <c r="Z5" s="163">
        <f>IF(AF$3&lt;&gt;0, IF(AND(
IF(AG$3, N5&lt;&gt;0, TRUE),
IF(AH$3, O5&lt;&gt;0, TRUE),
IF(AI$3, P5&lt;&gt;0, TRUE)),
0, 1), 1)</f>
        <v>1</v>
      </c>
      <c r="AA5" s="164"/>
      <c r="AB5" s="152"/>
      <c r="AC5" s="165"/>
      <c r="AD5" s="166"/>
      <c r="AE5" s="166"/>
      <c r="AF5" s="164"/>
      <c r="AG5" s="152"/>
      <c r="AH5" s="152"/>
      <c r="AI5" s="152"/>
      <c r="AJ5" s="164"/>
      <c r="AK5" s="152"/>
      <c r="AL5" s="152"/>
      <c r="AM5" s="152"/>
      <c r="AN5" s="164"/>
      <c r="AO5" s="152"/>
      <c r="AP5" s="152"/>
      <c r="AQ5" s="152"/>
      <c r="AR5" s="163">
        <f t="shared" ref="AR5:AR38" si="11">IF(C5&lt;&gt;"",1,IF(D5&lt;&gt;"",2,IF(E5&lt;&gt;"",3,IF(F5&lt;&gt;"",4,IF(G5&lt;&gt;"",5,IF(H5&lt;&gt;"",6,IF(I5&lt;&gt;"",7,IF(J5&lt;&gt;"",8))))))))</f>
        <v>1</v>
      </c>
      <c r="AS5" s="152">
        <f>IF($AR6&gt;$AR5, IFERROR(MATCH($AR5, $AR6:$AR$90, 0)-1, ROW($AS$90)-ROW()), "")</f>
        <v>41</v>
      </c>
      <c r="AT5" s="164">
        <f t="shared" ref="AT5:AT9" ca="1" si="12">IF(AG5&lt;&gt;-1, IF(AC5&lt;&gt;"", AC5, IF($AS5&lt;&gt;"", SUMIF(OFFSET($AR5, 1, 0, $AS5), $AR5+1, OFFSET(N5, 1, 0, $AS5)), N5)), "")</f>
        <v>0</v>
      </c>
      <c r="AU5" s="152"/>
      <c r="AV5" s="152"/>
      <c r="AW5" s="167">
        <f ca="1">IF(AT5&lt;&gt;0, AT5, N5)</f>
        <v>0</v>
      </c>
      <c r="AX5" s="152"/>
      <c r="AY5" s="152"/>
      <c r="AZ5" s="35" t="str">
        <f t="shared" ref="AZ5:BB9" ca="1" si="13">IF(AG5&lt;&gt;-1, IF(ISTEXT(N5), IFERROR(IF(SEARCH(".", N5)&lt;&gt;0, "| Veld '"&amp;AZ$4&amp;ROW()&amp;"': "&amp;Fout_punt), "| Veld '"&amp;AZ$4&amp;ROW()&amp;"': "&amp;Fout_geen_getal), IF(N5&lt;&gt;AW5, "| Veld '"&amp;AZ$4&amp;ROW()&amp;"': "&amp;Fout_som&amp;TEXT(AW5,"#.##0,00 €")&amp;"  ", IF($AB5&lt;&gt;0, IF(N5&gt;0, "| Veld '"&amp;AZ$4&amp;ROW()&amp;"': "&amp;Fout_positief, ""), IF($AA5&lt;&gt;1, IF(N5&lt;0, "| Veld '"&amp;AZ$4&amp;ROW()&amp;"': "&amp;Fout_negatief, ""), "")))), "")</f>
        <v/>
      </c>
      <c r="BA5" s="19" t="str">
        <f t="shared" si="13"/>
        <v/>
      </c>
      <c r="BB5" s="19" t="str">
        <f t="shared" si="13"/>
        <v/>
      </c>
      <c r="BC5" s="37" t="str">
        <f ca="1">IF(AZ5&lt;&gt;"", ROW(), "")</f>
        <v/>
      </c>
      <c r="BD5" s="19" t="str">
        <f>IF(BA5&lt;&gt;"", ROW(), "")</f>
        <v/>
      </c>
      <c r="BE5" s="19" t="str">
        <f>IF(BB5&lt;&gt;"", ROW(), "")</f>
        <v/>
      </c>
      <c r="BF5" s="167" t="str">
        <f t="shared" ref="BF5:BF68" ca="1" si="14">IF(AT5&lt;&gt;AW5, "| Veld '"&amp;BF$4&amp;ROW()&amp;"': "&amp;Info_lege_velden, "")</f>
        <v/>
      </c>
      <c r="BG5" s="152"/>
      <c r="BH5" s="152"/>
      <c r="BI5" s="167" t="str">
        <f t="shared" ref="BI5:BI9" si="15">IF(AF5&gt;0, "| Veld '"&amp;BI$4&amp;ROW()&amp;"': Dit veld is verplicht.  ", "")</f>
        <v/>
      </c>
      <c r="BJ5" s="152"/>
      <c r="BK5" s="152"/>
      <c r="BL5" s="168" t="str">
        <f t="shared" ref="BL5:BL9" si="16">IF(AG5&lt;0, IF(N5&lt;&gt;0, "| Veld '"&amp;BL$4&amp;ROW()&amp;"'"&amp;Fout_redundant, ""), "")</f>
        <v/>
      </c>
      <c r="BM5" s="152"/>
      <c r="BN5" s="152"/>
      <c r="BO5" s="169"/>
      <c r="BP5" s="170" t="str">
        <f ca="1">AJ5&amp;AZ5&amp;BF5&amp;BL5&amp;AK5&amp;BA5&amp;BG5&amp;BM5&amp;AL5&amp;BB5&amp;BH5&amp;BN5&amp;AM5</f>
        <v/>
      </c>
      <c r="BQ5" s="171" t="str">
        <f t="shared" ref="BQ5" ca="1" si="17">IF($AS5&lt;&gt;"", IF(SUMIF(OFFSET($AR5, 1, 0, $AS5), "&gt;"&amp;$AR5, OFFSET(BC5, 1, 0, $AS5))&lt;&gt;0, IFERROR( "| Veld '"&amp;BQ$4&amp;ROW()&amp;"': "&amp;Waarschuwing_1&amp;_xlfn.TEXTJOIN(" &amp; ", TRUE, OFFSET(BC5,1,0,$AS5))&amp;" in kolom '"&amp;BQ$4&amp;"'"&amp;Waarschuwing_2, "| Veld '"&amp;BQ$4&amp;ROW()&amp;"': "&amp;Waarschuwing_legacy), ""), "")</f>
        <v/>
      </c>
      <c r="BR5" s="172"/>
      <c r="BS5" s="172"/>
      <c r="BT5" s="173" t="str">
        <f ca="1">AN5&amp;BQ5&amp;AO5</f>
        <v/>
      </c>
      <c r="BU5" s="152"/>
      <c r="BV5" s="18" t="str">
        <f t="shared" ref="BV5:BV70" ca="1" si="18">IF($BP5&lt;&gt;"", $BP5, $BT5)</f>
        <v/>
      </c>
      <c r="BW5" s="152"/>
      <c r="BX5" s="152"/>
      <c r="BY5" s="152"/>
      <c r="BZ5" s="152"/>
      <c r="CA5" s="152"/>
      <c r="CB5" s="152"/>
      <c r="CC5" s="152"/>
      <c r="CD5" s="152"/>
      <c r="CE5" s="152"/>
      <c r="CF5" s="152"/>
      <c r="CG5" s="152"/>
      <c r="CH5" s="152"/>
      <c r="CI5" s="152"/>
      <c r="CJ5" s="152"/>
      <c r="CK5" s="152"/>
      <c r="CL5" s="152"/>
      <c r="CM5" s="152"/>
      <c r="CN5" s="152"/>
      <c r="CO5" s="152"/>
      <c r="CP5" s="152"/>
      <c r="CQ5" s="152"/>
    </row>
    <row r="6" spans="1:95" s="17" customFormat="1" ht="14.25" customHeight="1" x14ac:dyDescent="0.25">
      <c r="A6" s="31" t="str">
        <f t="shared" ref="A6:A35" ca="1" si="19">IF(BP6&lt;&gt;"", "✘", "")</f>
        <v/>
      </c>
      <c r="B6" s="109"/>
      <c r="C6" s="109" t="s">
        <v>56</v>
      </c>
      <c r="D6" s="109" t="s">
        <v>57</v>
      </c>
      <c r="E6" s="109"/>
      <c r="F6" s="109"/>
      <c r="G6" s="109"/>
      <c r="H6" s="109"/>
      <c r="I6" s="109"/>
      <c r="J6" s="109"/>
      <c r="K6" s="152"/>
      <c r="L6" s="174">
        <v>70</v>
      </c>
      <c r="M6" s="90">
        <f t="shared" ref="M6:M35" si="20">SUM(N6:P6)</f>
        <v>0</v>
      </c>
      <c r="N6" s="175">
        <f>SUM(N7,N8,N11:N12)</f>
        <v>0</v>
      </c>
      <c r="O6" s="175"/>
      <c r="P6" s="175"/>
      <c r="Q6" s="152"/>
      <c r="R6" s="152"/>
      <c r="S6" s="152"/>
      <c r="T6" s="152"/>
      <c r="U6" s="152"/>
      <c r="V6" s="152"/>
      <c r="W6" s="152"/>
      <c r="X6" s="152"/>
      <c r="Y6" s="152"/>
      <c r="Z6" s="163"/>
      <c r="AA6" s="164"/>
      <c r="AB6" s="152"/>
      <c r="AC6" s="165"/>
      <c r="AD6" s="166"/>
      <c r="AE6" s="166"/>
      <c r="AF6" s="164"/>
      <c r="AG6" s="152"/>
      <c r="AH6" s="152"/>
      <c r="AI6" s="152"/>
      <c r="AJ6" s="164"/>
      <c r="AK6" s="152"/>
      <c r="AL6" s="152"/>
      <c r="AM6" s="152"/>
      <c r="AN6" s="164"/>
      <c r="AO6" s="152"/>
      <c r="AP6" s="152"/>
      <c r="AQ6" s="152"/>
      <c r="AR6" s="163">
        <f t="shared" si="11"/>
        <v>2</v>
      </c>
      <c r="AS6" s="152">
        <f>IF($AR7&gt;$AR6, IFERROR(MATCH($AR6, $AR7:$AR$90, 0)-1, ROW($AS$90)-ROW()), "")</f>
        <v>6</v>
      </c>
      <c r="AT6" s="164">
        <f t="shared" ca="1" si="12"/>
        <v>0</v>
      </c>
      <c r="AU6" s="152"/>
      <c r="AV6" s="152"/>
      <c r="AW6" s="167">
        <f t="shared" ref="AW6:AW71" ca="1" si="21">IF(AT6&lt;&gt;0, AT6, N6)</f>
        <v>0</v>
      </c>
      <c r="AX6" s="152"/>
      <c r="AY6" s="152"/>
      <c r="AZ6" s="35" t="str">
        <f t="shared" ca="1" si="13"/>
        <v/>
      </c>
      <c r="BA6" s="19" t="str">
        <f t="shared" si="13"/>
        <v/>
      </c>
      <c r="BB6" s="19" t="str">
        <f t="shared" si="13"/>
        <v/>
      </c>
      <c r="BC6" s="37" t="str">
        <f t="shared" ref="BC6:BC71" ca="1" si="22">IF(AZ6&lt;&gt;"", ROW(), "")</f>
        <v/>
      </c>
      <c r="BD6" s="19" t="str">
        <f t="shared" ref="BD6:BD71" si="23">IF(BA6&lt;&gt;"", ROW(), "")</f>
        <v/>
      </c>
      <c r="BE6" s="19" t="str">
        <f t="shared" ref="BE6:BE71" si="24">IF(BB6&lt;&gt;"", ROW(), "")</f>
        <v/>
      </c>
      <c r="BF6" s="167" t="str">
        <f t="shared" ca="1" si="14"/>
        <v/>
      </c>
      <c r="BG6" s="152"/>
      <c r="BH6" s="152"/>
      <c r="BI6" s="167" t="str">
        <f t="shared" si="15"/>
        <v/>
      </c>
      <c r="BJ6" s="152"/>
      <c r="BK6" s="152"/>
      <c r="BL6" s="168" t="str">
        <f t="shared" si="16"/>
        <v/>
      </c>
      <c r="BM6" s="152"/>
      <c r="BN6" s="152"/>
      <c r="BO6" s="169"/>
      <c r="BP6" s="170" t="str">
        <f t="shared" ref="BP6:BP71" ca="1" si="25">AJ6&amp;AZ6&amp;BF6&amp;BL6&amp;AK6&amp;BA6&amp;BG6&amp;BM6&amp;AL6&amp;BB6&amp;BH6&amp;BN6&amp;AM6</f>
        <v/>
      </c>
      <c r="BQ6" s="171" t="str">
        <f t="shared" ref="BQ6:BQ71" ca="1" si="26">IF($AS6&lt;&gt;"", IF(SUMIF(OFFSET($AR6, 1, 0, $AS6), "&gt;"&amp;$AR6, OFFSET(BC6, 1, 0, $AS6))&lt;&gt;0, IFERROR( "| Veld '"&amp;BQ$4&amp;ROW()&amp;"': "&amp;Waarschuwing_1&amp;_xlfn.TEXTJOIN(" &amp; ", TRUE, OFFSET(BC6,1,0,$AS6))&amp;" in kolom '"&amp;BQ$4&amp;"'"&amp;Waarschuwing_2, "| Veld '"&amp;BQ$4&amp;ROW()&amp;"': "&amp;Waarschuwing_legacy), ""), "")</f>
        <v/>
      </c>
      <c r="BR6" s="172"/>
      <c r="BS6" s="172"/>
      <c r="BT6" s="173" t="str">
        <f t="shared" ref="BT6:BT71" ca="1" si="27">AN6&amp;BQ6&amp;AO6</f>
        <v/>
      </c>
      <c r="BU6" s="152"/>
      <c r="BV6" s="18" t="str">
        <f t="shared" ca="1" si="18"/>
        <v/>
      </c>
      <c r="BW6" s="152"/>
      <c r="BX6" s="152"/>
      <c r="BY6" s="152"/>
      <c r="BZ6" s="152"/>
      <c r="CA6" s="152"/>
      <c r="CB6" s="152"/>
      <c r="CC6" s="152"/>
      <c r="CD6" s="152"/>
      <c r="CE6" s="152"/>
      <c r="CF6" s="152"/>
      <c r="CG6" s="152"/>
      <c r="CH6" s="152"/>
      <c r="CI6" s="152"/>
      <c r="CJ6" s="152"/>
      <c r="CK6" s="152"/>
      <c r="CL6" s="152"/>
      <c r="CM6" s="152"/>
      <c r="CN6" s="152"/>
      <c r="CO6" s="152"/>
      <c r="CP6" s="152"/>
      <c r="CQ6" s="152"/>
    </row>
    <row r="7" spans="1:95" s="17" customFormat="1" ht="14.25" customHeight="1" x14ac:dyDescent="0.25">
      <c r="A7" s="31" t="str">
        <f t="shared" ca="1" si="19"/>
        <v/>
      </c>
      <c r="B7" s="109"/>
      <c r="C7" s="109" t="s">
        <v>56</v>
      </c>
      <c r="D7" s="152" t="s">
        <v>56</v>
      </c>
      <c r="E7" s="152" t="s">
        <v>58</v>
      </c>
      <c r="F7" s="152"/>
      <c r="G7" s="152"/>
      <c r="H7" s="152"/>
      <c r="I7" s="152"/>
      <c r="J7" s="152"/>
      <c r="K7" s="152"/>
      <c r="L7" s="174">
        <v>700</v>
      </c>
      <c r="M7" s="90">
        <f t="shared" si="20"/>
        <v>0</v>
      </c>
      <c r="N7" s="176"/>
      <c r="O7" s="176"/>
      <c r="P7" s="176"/>
      <c r="Q7" s="152"/>
      <c r="R7" s="152"/>
      <c r="S7" s="152"/>
      <c r="T7" s="152"/>
      <c r="U7" s="152"/>
      <c r="V7" s="152"/>
      <c r="W7" s="152"/>
      <c r="X7" s="152"/>
      <c r="Y7" s="152"/>
      <c r="Z7" s="163"/>
      <c r="AA7" s="164"/>
      <c r="AB7" s="152"/>
      <c r="AC7" s="165"/>
      <c r="AD7" s="166"/>
      <c r="AE7" s="166"/>
      <c r="AF7" s="164"/>
      <c r="AG7" s="152"/>
      <c r="AH7" s="152"/>
      <c r="AI7" s="152"/>
      <c r="AJ7" s="164"/>
      <c r="AK7" s="152"/>
      <c r="AL7" s="152"/>
      <c r="AM7" s="152"/>
      <c r="AN7" s="164"/>
      <c r="AO7" s="152"/>
      <c r="AP7" s="152"/>
      <c r="AQ7" s="152"/>
      <c r="AR7" s="163">
        <f t="shared" si="11"/>
        <v>3</v>
      </c>
      <c r="AS7" s="152" t="str">
        <f>IF($AR8&gt;$AR7, IFERROR(MATCH($AR7, $AR8:$AR$90, 0)-1, ROW($AS$90)-ROW()), "")</f>
        <v/>
      </c>
      <c r="AT7" s="164">
        <f t="shared" ca="1" si="12"/>
        <v>0</v>
      </c>
      <c r="AU7" s="152"/>
      <c r="AV7" s="152"/>
      <c r="AW7" s="167">
        <f t="shared" ca="1" si="21"/>
        <v>0</v>
      </c>
      <c r="AX7" s="152"/>
      <c r="AY7" s="152"/>
      <c r="AZ7" s="35" t="str">
        <f t="shared" ca="1" si="13"/>
        <v/>
      </c>
      <c r="BA7" s="19" t="str">
        <f t="shared" si="13"/>
        <v/>
      </c>
      <c r="BB7" s="19" t="str">
        <f t="shared" si="13"/>
        <v/>
      </c>
      <c r="BC7" s="37" t="str">
        <f t="shared" ca="1" si="22"/>
        <v/>
      </c>
      <c r="BD7" s="19" t="str">
        <f t="shared" si="23"/>
        <v/>
      </c>
      <c r="BE7" s="19" t="str">
        <f t="shared" si="24"/>
        <v/>
      </c>
      <c r="BF7" s="167" t="str">
        <f t="shared" ca="1" si="14"/>
        <v/>
      </c>
      <c r="BG7" s="152"/>
      <c r="BH7" s="152"/>
      <c r="BI7" s="167" t="str">
        <f t="shared" si="15"/>
        <v/>
      </c>
      <c r="BJ7" s="152"/>
      <c r="BK7" s="152"/>
      <c r="BL7" s="168" t="str">
        <f t="shared" si="16"/>
        <v/>
      </c>
      <c r="BM7" s="152"/>
      <c r="BN7" s="152"/>
      <c r="BO7" s="169"/>
      <c r="BP7" s="170" t="str">
        <f t="shared" ca="1" si="25"/>
        <v/>
      </c>
      <c r="BQ7" s="171" t="str">
        <f t="shared" ca="1" si="26"/>
        <v/>
      </c>
      <c r="BR7" s="172"/>
      <c r="BS7" s="172"/>
      <c r="BT7" s="173" t="str">
        <f t="shared" ca="1" si="27"/>
        <v/>
      </c>
      <c r="BU7" s="152"/>
      <c r="BV7" s="18" t="str">
        <f t="shared" ca="1" si="18"/>
        <v/>
      </c>
      <c r="BW7" s="152"/>
      <c r="BX7" s="152"/>
      <c r="BY7" s="152"/>
      <c r="BZ7" s="152"/>
      <c r="CA7" s="152"/>
      <c r="CB7" s="152"/>
      <c r="CC7" s="152"/>
      <c r="CD7" s="152"/>
      <c r="CE7" s="152"/>
      <c r="CF7" s="152"/>
      <c r="CG7" s="152"/>
      <c r="CH7" s="152"/>
      <c r="CI7" s="152"/>
      <c r="CJ7" s="152"/>
      <c r="CK7" s="152"/>
      <c r="CL7" s="152"/>
      <c r="CM7" s="152"/>
      <c r="CN7" s="152"/>
      <c r="CO7" s="152"/>
      <c r="CP7" s="152"/>
      <c r="CQ7" s="152"/>
    </row>
    <row r="8" spans="1:95" s="17" customFormat="1" ht="14.25" customHeight="1" x14ac:dyDescent="0.25">
      <c r="A8" s="31" t="str">
        <f t="shared" ca="1" si="19"/>
        <v/>
      </c>
      <c r="B8" s="109"/>
      <c r="C8" s="109" t="s">
        <v>56</v>
      </c>
      <c r="D8" s="109" t="s">
        <v>56</v>
      </c>
      <c r="E8" s="109" t="s">
        <v>59</v>
      </c>
      <c r="F8" s="109"/>
      <c r="G8" s="109"/>
      <c r="H8" s="109"/>
      <c r="I8" s="109"/>
      <c r="J8" s="109"/>
      <c r="K8" s="152"/>
      <c r="L8" s="174">
        <v>701</v>
      </c>
      <c r="M8" s="90">
        <f t="shared" si="20"/>
        <v>0</v>
      </c>
      <c r="N8" s="175">
        <f>SUM(N9,N10)</f>
        <v>0</v>
      </c>
      <c r="O8" s="175"/>
      <c r="P8" s="175"/>
      <c r="Q8" s="152"/>
      <c r="R8" s="152"/>
      <c r="S8" s="152"/>
      <c r="T8" s="152"/>
      <c r="U8" s="152"/>
      <c r="V8" s="152"/>
      <c r="W8" s="152"/>
      <c r="X8" s="152"/>
      <c r="Y8" s="152"/>
      <c r="Z8" s="163"/>
      <c r="AA8" s="164"/>
      <c r="AB8" s="152"/>
      <c r="AC8" s="165"/>
      <c r="AD8" s="166"/>
      <c r="AE8" s="166"/>
      <c r="AF8" s="164"/>
      <c r="AG8" s="152"/>
      <c r="AH8" s="152"/>
      <c r="AI8" s="152"/>
      <c r="AJ8" s="164"/>
      <c r="AK8" s="152"/>
      <c r="AL8" s="152"/>
      <c r="AM8" s="152"/>
      <c r="AN8" s="164"/>
      <c r="AO8" s="152"/>
      <c r="AP8" s="152"/>
      <c r="AQ8" s="152"/>
      <c r="AR8" s="163">
        <f t="shared" si="11"/>
        <v>3</v>
      </c>
      <c r="AS8" s="152">
        <f>IF($AR9&gt;$AR8, IFERROR(MATCH($AR8, $AR9:$AR$90, 0)-1, ROW($AS$90)-ROW()), "")</f>
        <v>2</v>
      </c>
      <c r="AT8" s="164">
        <f t="shared" ca="1" si="12"/>
        <v>0</v>
      </c>
      <c r="AU8" s="152"/>
      <c r="AV8" s="152"/>
      <c r="AW8" s="167">
        <f t="shared" ca="1" si="21"/>
        <v>0</v>
      </c>
      <c r="AX8" s="152"/>
      <c r="AY8" s="152"/>
      <c r="AZ8" s="35" t="str">
        <f t="shared" ca="1" si="13"/>
        <v/>
      </c>
      <c r="BA8" s="19" t="str">
        <f t="shared" si="13"/>
        <v/>
      </c>
      <c r="BB8" s="19" t="str">
        <f t="shared" si="13"/>
        <v/>
      </c>
      <c r="BC8" s="37" t="str">
        <f t="shared" ca="1" si="22"/>
        <v/>
      </c>
      <c r="BD8" s="19" t="str">
        <f t="shared" si="23"/>
        <v/>
      </c>
      <c r="BE8" s="19" t="str">
        <f t="shared" si="24"/>
        <v/>
      </c>
      <c r="BF8" s="167" t="str">
        <f t="shared" ca="1" si="14"/>
        <v/>
      </c>
      <c r="BG8" s="152"/>
      <c r="BH8" s="152"/>
      <c r="BI8" s="167" t="str">
        <f t="shared" si="15"/>
        <v/>
      </c>
      <c r="BJ8" s="152"/>
      <c r="BK8" s="152"/>
      <c r="BL8" s="168" t="str">
        <f t="shared" si="16"/>
        <v/>
      </c>
      <c r="BM8" s="152"/>
      <c r="BN8" s="152"/>
      <c r="BO8" s="169"/>
      <c r="BP8" s="170" t="str">
        <f t="shared" ca="1" si="25"/>
        <v/>
      </c>
      <c r="BQ8" s="171" t="str">
        <f t="shared" ca="1" si="26"/>
        <v/>
      </c>
      <c r="BR8" s="172"/>
      <c r="BS8" s="172"/>
      <c r="BT8" s="173" t="str">
        <f t="shared" ca="1" si="27"/>
        <v/>
      </c>
      <c r="BU8" s="152"/>
      <c r="BV8" s="18" t="str">
        <f t="shared" ca="1" si="18"/>
        <v/>
      </c>
      <c r="BW8" s="152"/>
      <c r="BX8" s="152"/>
      <c r="BY8" s="152"/>
      <c r="BZ8" s="152"/>
      <c r="CA8" s="152"/>
      <c r="CB8" s="152"/>
      <c r="CC8" s="152"/>
      <c r="CD8" s="152"/>
      <c r="CE8" s="152"/>
      <c r="CF8" s="152"/>
      <c r="CG8" s="152"/>
      <c r="CH8" s="152"/>
      <c r="CI8" s="152"/>
      <c r="CJ8" s="152"/>
      <c r="CK8" s="152"/>
      <c r="CL8" s="152"/>
      <c r="CM8" s="152"/>
      <c r="CN8" s="152"/>
      <c r="CO8" s="152"/>
      <c r="CP8" s="152"/>
      <c r="CQ8" s="152"/>
    </row>
    <row r="9" spans="1:95" s="17" customFormat="1" ht="14.25" customHeight="1" x14ac:dyDescent="0.25">
      <c r="A9" s="31" t="str">
        <f t="shared" ca="1" si="19"/>
        <v/>
      </c>
      <c r="B9" s="109"/>
      <c r="C9" s="109" t="s">
        <v>56</v>
      </c>
      <c r="D9" s="109" t="s">
        <v>56</v>
      </c>
      <c r="E9" s="109" t="s">
        <v>56</v>
      </c>
      <c r="F9" s="109" t="s">
        <v>60</v>
      </c>
      <c r="G9" s="109"/>
      <c r="H9" s="109"/>
      <c r="I9" s="109"/>
      <c r="J9" s="109"/>
      <c r="K9" s="152"/>
      <c r="L9" s="174">
        <v>7010</v>
      </c>
      <c r="M9" s="90">
        <f t="shared" si="20"/>
        <v>0</v>
      </c>
      <c r="N9" s="175"/>
      <c r="O9" s="175"/>
      <c r="P9" s="175"/>
      <c r="Q9" s="152"/>
      <c r="R9" s="152"/>
      <c r="S9" s="152"/>
      <c r="T9" s="152"/>
      <c r="U9" s="152"/>
      <c r="V9" s="152"/>
      <c r="W9" s="152"/>
      <c r="X9" s="152"/>
      <c r="Y9" s="152"/>
      <c r="Z9" s="163"/>
      <c r="AA9" s="164"/>
      <c r="AB9" s="152"/>
      <c r="AC9" s="165"/>
      <c r="AD9" s="166"/>
      <c r="AE9" s="166"/>
      <c r="AF9" s="164"/>
      <c r="AG9" s="152"/>
      <c r="AH9" s="152"/>
      <c r="AI9" s="152"/>
      <c r="AJ9" s="164"/>
      <c r="AK9" s="152"/>
      <c r="AL9" s="152"/>
      <c r="AM9" s="152"/>
      <c r="AN9" s="164"/>
      <c r="AO9" s="152"/>
      <c r="AP9" s="152"/>
      <c r="AQ9" s="152"/>
      <c r="AR9" s="163">
        <f t="shared" si="11"/>
        <v>4</v>
      </c>
      <c r="AS9" s="152" t="str">
        <f>IF($AR10&gt;$AR9, IFERROR(MATCH($AR9, $AR10:$AR$90, 0)-1, ROW($AS$90)-ROW()), "")</f>
        <v/>
      </c>
      <c r="AT9" s="164">
        <f t="shared" ca="1" si="12"/>
        <v>0</v>
      </c>
      <c r="AU9" s="152"/>
      <c r="AV9" s="152"/>
      <c r="AW9" s="167">
        <f t="shared" ca="1" si="21"/>
        <v>0</v>
      </c>
      <c r="AX9" s="152"/>
      <c r="AY9" s="152"/>
      <c r="AZ9" s="35" t="str">
        <f t="shared" ca="1" si="13"/>
        <v/>
      </c>
      <c r="BA9" s="19" t="str">
        <f t="shared" si="13"/>
        <v/>
      </c>
      <c r="BB9" s="19" t="str">
        <f t="shared" si="13"/>
        <v/>
      </c>
      <c r="BC9" s="37" t="str">
        <f t="shared" ca="1" si="22"/>
        <v/>
      </c>
      <c r="BD9" s="19" t="str">
        <f t="shared" si="23"/>
        <v/>
      </c>
      <c r="BE9" s="19" t="str">
        <f t="shared" si="24"/>
        <v/>
      </c>
      <c r="BF9" s="167" t="str">
        <f t="shared" ca="1" si="14"/>
        <v/>
      </c>
      <c r="BG9" s="152"/>
      <c r="BH9" s="152"/>
      <c r="BI9" s="167" t="str">
        <f t="shared" si="15"/>
        <v/>
      </c>
      <c r="BJ9" s="152"/>
      <c r="BK9" s="152"/>
      <c r="BL9" s="168" t="str">
        <f t="shared" si="16"/>
        <v/>
      </c>
      <c r="BM9" s="152"/>
      <c r="BN9" s="152"/>
      <c r="BO9" s="169"/>
      <c r="BP9" s="170" t="str">
        <f t="shared" ca="1" si="25"/>
        <v/>
      </c>
      <c r="BQ9" s="171" t="str">
        <f t="shared" ca="1" si="26"/>
        <v/>
      </c>
      <c r="BR9" s="172"/>
      <c r="BS9" s="172"/>
      <c r="BT9" s="173" t="str">
        <f t="shared" ca="1" si="27"/>
        <v/>
      </c>
      <c r="BU9" s="152"/>
      <c r="BV9" s="18" t="str">
        <f t="shared" ca="1" si="18"/>
        <v/>
      </c>
      <c r="BW9" s="152"/>
      <c r="BX9" s="152"/>
      <c r="BY9" s="152"/>
      <c r="BZ9" s="152"/>
      <c r="CA9" s="152"/>
      <c r="CB9" s="152"/>
      <c r="CC9" s="152"/>
      <c r="CD9" s="152"/>
      <c r="CE9" s="152"/>
      <c r="CF9" s="152"/>
      <c r="CG9" s="152"/>
      <c r="CH9" s="152"/>
      <c r="CI9" s="152"/>
      <c r="CJ9" s="152"/>
      <c r="CK9" s="152"/>
      <c r="CL9" s="152"/>
      <c r="CM9" s="152"/>
      <c r="CN9" s="152"/>
      <c r="CO9" s="152"/>
      <c r="CP9" s="152"/>
      <c r="CQ9" s="152"/>
    </row>
    <row r="10" spans="1:95" s="17" customFormat="1" ht="14.25" customHeight="1" x14ac:dyDescent="0.25">
      <c r="A10" s="31" t="str">
        <f t="shared" ca="1" si="19"/>
        <v/>
      </c>
      <c r="B10" s="109"/>
      <c r="C10" s="109" t="s">
        <v>56</v>
      </c>
      <c r="D10" s="109" t="s">
        <v>56</v>
      </c>
      <c r="E10" s="109" t="s">
        <v>56</v>
      </c>
      <c r="F10" s="109" t="s">
        <v>61</v>
      </c>
      <c r="G10" s="109"/>
      <c r="H10" s="109"/>
      <c r="I10" s="109"/>
      <c r="J10" s="109"/>
      <c r="K10" s="152"/>
      <c r="L10" s="174">
        <v>7011</v>
      </c>
      <c r="M10" s="90">
        <f t="shared" si="20"/>
        <v>0</v>
      </c>
      <c r="N10" s="175"/>
      <c r="O10" s="175"/>
      <c r="P10" s="175"/>
      <c r="Q10" s="152"/>
      <c r="R10" s="152"/>
      <c r="S10" s="152"/>
      <c r="T10" s="152"/>
      <c r="U10" s="152"/>
      <c r="V10" s="152"/>
      <c r="W10" s="152"/>
      <c r="X10" s="152"/>
      <c r="Y10" s="152"/>
      <c r="Z10" s="163"/>
      <c r="AA10" s="164"/>
      <c r="AB10" s="152"/>
      <c r="AC10" s="165"/>
      <c r="AD10" s="166"/>
      <c r="AE10" s="166"/>
      <c r="AF10" s="164"/>
      <c r="AG10" s="152"/>
      <c r="AH10" s="152"/>
      <c r="AI10" s="152"/>
      <c r="AJ10" s="164"/>
      <c r="AK10" s="152"/>
      <c r="AL10" s="152"/>
      <c r="AM10" s="152"/>
      <c r="AN10" s="164"/>
      <c r="AO10" s="152"/>
      <c r="AP10" s="152"/>
      <c r="AQ10" s="152"/>
      <c r="AR10" s="163">
        <f t="shared" si="11"/>
        <v>4</v>
      </c>
      <c r="AS10" s="152" t="str">
        <f>IF($AR11&gt;$AR10, IFERROR(MATCH($AR10, $AR11:$AR$90, 0)-1, ROW($AS$90)-ROW()), "")</f>
        <v/>
      </c>
      <c r="AT10" s="164">
        <f t="shared" ref="AT10:AT71" ca="1" si="28">IF(AG10&lt;&gt;-1, IF(AC10&lt;&gt;"", AC10, IF($AS10&lt;&gt;"", SUMIF(OFFSET($AR10, 1, 0, $AS10), $AR10+1, OFFSET(N10, 1, 0, $AS10)), N10)), "")</f>
        <v>0</v>
      </c>
      <c r="AU10" s="152"/>
      <c r="AV10" s="152"/>
      <c r="AW10" s="167">
        <f t="shared" ca="1" si="21"/>
        <v>0</v>
      </c>
      <c r="AX10" s="152"/>
      <c r="AY10" s="152"/>
      <c r="AZ10" s="35" t="str">
        <f t="shared" ref="AZ10:AZ73" ca="1" si="29">IF(AG10&lt;&gt;-1, IF(ISTEXT(N10), IFERROR(IF(SEARCH(".", N10)&lt;&gt;0, "| Veld '"&amp;AZ$4&amp;ROW()&amp;"': "&amp;Fout_punt), "| Veld '"&amp;AZ$4&amp;ROW()&amp;"': "&amp;Fout_geen_getal), IF(N10&lt;&gt;AW10, "| Veld '"&amp;AZ$4&amp;ROW()&amp;"': "&amp;Fout_som&amp;TEXT(AW10,"#.##0,00 €")&amp;"  ", IF($AB10&lt;&gt;0, IF(N10&gt;0, "| Veld '"&amp;AZ$4&amp;ROW()&amp;"': "&amp;Fout_positief, ""), IF($AA10&lt;&gt;1, IF(N10&lt;0, "| Veld '"&amp;AZ$4&amp;ROW()&amp;"': "&amp;Fout_negatief, ""), "")))), "")</f>
        <v/>
      </c>
      <c r="BA10" s="19" t="str">
        <f t="shared" ref="BA10:BA71" si="30">IF(AH10&lt;&gt;-1, IF(ISTEXT(O10), IFERROR(IF(SEARCH(".", O10)&lt;&gt;0, "| Veld '"&amp;BA$4&amp;ROW()&amp;"': "&amp;Fout_punt), "| Veld '"&amp;BA$4&amp;ROW()&amp;"': "&amp;Fout_geen_getal), IF(O10&lt;&gt;AX10, "| Veld '"&amp;BA$4&amp;ROW()&amp;"': "&amp;Fout_som&amp;TEXT(AX10,"#.##0,00 €")&amp;"  ", IF($AB10&lt;&gt;0, IF(O10&gt;0, "| Veld '"&amp;BA$4&amp;ROW()&amp;"': "&amp;Fout_positief, ""), IF($AA10&lt;&gt;1, IF(O10&lt;0, "| Veld '"&amp;BA$4&amp;ROW()&amp;"': "&amp;Fout_negatief, ""), "")))), "")</f>
        <v/>
      </c>
      <c r="BB10" s="19" t="str">
        <f t="shared" ref="BB10:BB71" si="31">IF(AI10&lt;&gt;-1, IF(ISTEXT(P10), IFERROR(IF(SEARCH(".", P10)&lt;&gt;0, "| Veld '"&amp;BB$4&amp;ROW()&amp;"': "&amp;Fout_punt), "| Veld '"&amp;BB$4&amp;ROW()&amp;"': "&amp;Fout_geen_getal), IF(P10&lt;&gt;AY10, "| Veld '"&amp;BB$4&amp;ROW()&amp;"': "&amp;Fout_som&amp;TEXT(AY10,"#.##0,00 €")&amp;"  ", IF($AB10&lt;&gt;0, IF(P10&gt;0, "| Veld '"&amp;BB$4&amp;ROW()&amp;"': "&amp;Fout_positief, ""), IF($AA10&lt;&gt;1, IF(P10&lt;0, "| Veld '"&amp;BB$4&amp;ROW()&amp;"': "&amp;Fout_negatief, ""), "")))), "")</f>
        <v/>
      </c>
      <c r="BC10" s="37" t="str">
        <f t="shared" ca="1" si="22"/>
        <v/>
      </c>
      <c r="BD10" s="19" t="str">
        <f t="shared" si="23"/>
        <v/>
      </c>
      <c r="BE10" s="19" t="str">
        <f t="shared" si="24"/>
        <v/>
      </c>
      <c r="BF10" s="167" t="str">
        <f t="shared" ca="1" si="14"/>
        <v/>
      </c>
      <c r="BG10" s="152"/>
      <c r="BH10" s="152"/>
      <c r="BI10" s="167" t="str">
        <f t="shared" ref="BI10:BI71" si="32">IF(AF10&gt;0, "| Veld '"&amp;BI$4&amp;ROW()&amp;"': Dit veld is verplicht.  ", "")</f>
        <v/>
      </c>
      <c r="BJ10" s="152"/>
      <c r="BK10" s="152"/>
      <c r="BL10" s="168" t="str">
        <f t="shared" ref="BL10:BL71" si="33">IF(AG10&lt;0, IF(N10&lt;&gt;0, "| Veld '"&amp;BL$4&amp;ROW()&amp;"'"&amp;Fout_redundant, ""), "")</f>
        <v/>
      </c>
      <c r="BM10" s="152"/>
      <c r="BN10" s="152"/>
      <c r="BO10" s="169"/>
      <c r="BP10" s="170" t="str">
        <f t="shared" ca="1" si="25"/>
        <v/>
      </c>
      <c r="BQ10" s="171" t="str">
        <f t="shared" ca="1" si="26"/>
        <v/>
      </c>
      <c r="BR10" s="172"/>
      <c r="BS10" s="172"/>
      <c r="BT10" s="173" t="str">
        <f t="shared" ca="1" si="27"/>
        <v/>
      </c>
      <c r="BU10" s="152"/>
      <c r="BV10" s="18" t="str">
        <f t="shared" ca="1" si="18"/>
        <v/>
      </c>
      <c r="BW10" s="152"/>
      <c r="BX10" s="152"/>
      <c r="BY10" s="152"/>
      <c r="BZ10" s="152"/>
      <c r="CA10" s="152"/>
      <c r="CB10" s="152"/>
      <c r="CC10" s="152"/>
      <c r="CD10" s="152"/>
      <c r="CE10" s="152"/>
      <c r="CF10" s="152"/>
      <c r="CG10" s="152"/>
      <c r="CH10" s="152"/>
      <c r="CI10" s="152"/>
      <c r="CJ10" s="152"/>
      <c r="CK10" s="152"/>
      <c r="CL10" s="152"/>
      <c r="CM10" s="152"/>
      <c r="CN10" s="152"/>
      <c r="CO10" s="152"/>
      <c r="CP10" s="152"/>
      <c r="CQ10" s="152"/>
    </row>
    <row r="11" spans="1:95" s="17" customFormat="1" ht="14.25" customHeight="1" x14ac:dyDescent="0.25">
      <c r="A11" s="31" t="str">
        <f t="shared" ca="1" si="19"/>
        <v/>
      </c>
      <c r="B11" s="109"/>
      <c r="C11" s="109" t="s">
        <v>56</v>
      </c>
      <c r="D11" s="109" t="s">
        <v>56</v>
      </c>
      <c r="E11" s="109" t="s">
        <v>62</v>
      </c>
      <c r="F11" s="109"/>
      <c r="G11" s="109"/>
      <c r="H11" s="109"/>
      <c r="I11" s="109"/>
      <c r="J11" s="109"/>
      <c r="K11" s="152"/>
      <c r="L11" s="174">
        <v>702</v>
      </c>
      <c r="M11" s="90">
        <f t="shared" si="20"/>
        <v>0</v>
      </c>
      <c r="N11" s="175"/>
      <c r="O11" s="175"/>
      <c r="P11" s="175"/>
      <c r="Q11" s="152"/>
      <c r="R11" s="152"/>
      <c r="S11" s="152"/>
      <c r="T11" s="152"/>
      <c r="U11" s="152"/>
      <c r="V11" s="152"/>
      <c r="W11" s="152"/>
      <c r="X11" s="152"/>
      <c r="Y11" s="152"/>
      <c r="Z11" s="163"/>
      <c r="AA11" s="164"/>
      <c r="AB11" s="152"/>
      <c r="AC11" s="165"/>
      <c r="AD11" s="166"/>
      <c r="AE11" s="166"/>
      <c r="AF11" s="164"/>
      <c r="AG11" s="152"/>
      <c r="AH11" s="152"/>
      <c r="AI11" s="152"/>
      <c r="AJ11" s="164"/>
      <c r="AK11" s="152"/>
      <c r="AL11" s="152"/>
      <c r="AM11" s="152"/>
      <c r="AN11" s="164"/>
      <c r="AO11" s="152"/>
      <c r="AP11" s="152"/>
      <c r="AQ11" s="152"/>
      <c r="AR11" s="163">
        <f t="shared" si="11"/>
        <v>3</v>
      </c>
      <c r="AS11" s="152" t="str">
        <f>IF($AR12&gt;$AR11, IFERROR(MATCH($AR11, $AR12:$AR$90, 0)-1, ROW($AS$90)-ROW()), "")</f>
        <v/>
      </c>
      <c r="AT11" s="164">
        <f t="shared" ca="1" si="28"/>
        <v>0</v>
      </c>
      <c r="AU11" s="152"/>
      <c r="AV11" s="152"/>
      <c r="AW11" s="167">
        <f t="shared" ca="1" si="21"/>
        <v>0</v>
      </c>
      <c r="AX11" s="152"/>
      <c r="AY11" s="152"/>
      <c r="AZ11" s="35" t="str">
        <f t="shared" ca="1" si="29"/>
        <v/>
      </c>
      <c r="BA11" s="19" t="str">
        <f t="shared" si="30"/>
        <v/>
      </c>
      <c r="BB11" s="19" t="str">
        <f t="shared" si="31"/>
        <v/>
      </c>
      <c r="BC11" s="37" t="str">
        <f t="shared" ca="1" si="22"/>
        <v/>
      </c>
      <c r="BD11" s="19" t="str">
        <f t="shared" si="23"/>
        <v/>
      </c>
      <c r="BE11" s="19" t="str">
        <f t="shared" si="24"/>
        <v/>
      </c>
      <c r="BF11" s="167" t="str">
        <f t="shared" ca="1" si="14"/>
        <v/>
      </c>
      <c r="BG11" s="152"/>
      <c r="BH11" s="152"/>
      <c r="BI11" s="167" t="str">
        <f t="shared" si="32"/>
        <v/>
      </c>
      <c r="BJ11" s="152"/>
      <c r="BK11" s="152"/>
      <c r="BL11" s="168" t="str">
        <f t="shared" si="33"/>
        <v/>
      </c>
      <c r="BM11" s="152"/>
      <c r="BN11" s="152"/>
      <c r="BO11" s="169"/>
      <c r="BP11" s="170" t="str">
        <f t="shared" ca="1" si="25"/>
        <v/>
      </c>
      <c r="BQ11" s="171" t="str">
        <f t="shared" ca="1" si="26"/>
        <v/>
      </c>
      <c r="BR11" s="172"/>
      <c r="BS11" s="172"/>
      <c r="BT11" s="173" t="str">
        <f t="shared" ca="1" si="27"/>
        <v/>
      </c>
      <c r="BU11" s="152"/>
      <c r="BV11" s="18" t="str">
        <f t="shared" ca="1" si="18"/>
        <v/>
      </c>
      <c r="BW11" s="152"/>
      <c r="BX11" s="152"/>
      <c r="BY11" s="152"/>
      <c r="BZ11" s="152"/>
      <c r="CA11" s="152"/>
      <c r="CB11" s="152"/>
      <c r="CC11" s="152"/>
      <c r="CD11" s="152"/>
      <c r="CE11" s="152"/>
      <c r="CF11" s="152"/>
      <c r="CG11" s="152"/>
      <c r="CH11" s="152"/>
      <c r="CI11" s="152"/>
      <c r="CJ11" s="152"/>
      <c r="CK11" s="152"/>
      <c r="CL11" s="152"/>
      <c r="CM11" s="152"/>
      <c r="CN11" s="152"/>
      <c r="CO11" s="152"/>
      <c r="CP11" s="152"/>
      <c r="CQ11" s="152"/>
    </row>
    <row r="12" spans="1:95" s="17" customFormat="1" ht="14.25" customHeight="1" x14ac:dyDescent="0.25">
      <c r="A12" s="31" t="str">
        <f t="shared" ca="1" si="19"/>
        <v/>
      </c>
      <c r="B12" s="109"/>
      <c r="C12" s="109" t="s">
        <v>56</v>
      </c>
      <c r="D12" s="109" t="s">
        <v>56</v>
      </c>
      <c r="E12" s="109" t="s">
        <v>63</v>
      </c>
      <c r="F12" s="109"/>
      <c r="G12" s="109"/>
      <c r="H12" s="109"/>
      <c r="I12" s="109"/>
      <c r="J12" s="109"/>
      <c r="K12" s="152"/>
      <c r="L12" s="174">
        <v>703</v>
      </c>
      <c r="M12" s="90">
        <f t="shared" si="20"/>
        <v>0</v>
      </c>
      <c r="N12" s="175"/>
      <c r="O12" s="175"/>
      <c r="P12" s="175"/>
      <c r="Q12" s="152"/>
      <c r="R12" s="152"/>
      <c r="S12" s="152"/>
      <c r="T12" s="152"/>
      <c r="U12" s="152"/>
      <c r="V12" s="152"/>
      <c r="W12" s="152"/>
      <c r="X12" s="152"/>
      <c r="Y12" s="152"/>
      <c r="Z12" s="163"/>
      <c r="AA12" s="164"/>
      <c r="AB12" s="152"/>
      <c r="AC12" s="165"/>
      <c r="AD12" s="166"/>
      <c r="AE12" s="166"/>
      <c r="AF12" s="164"/>
      <c r="AG12" s="152"/>
      <c r="AH12" s="152"/>
      <c r="AI12" s="152"/>
      <c r="AJ12" s="164"/>
      <c r="AK12" s="152"/>
      <c r="AL12" s="152"/>
      <c r="AM12" s="152"/>
      <c r="AN12" s="164"/>
      <c r="AO12" s="152"/>
      <c r="AP12" s="152"/>
      <c r="AQ12" s="152"/>
      <c r="AR12" s="163">
        <f t="shared" si="11"/>
        <v>3</v>
      </c>
      <c r="AS12" s="152" t="str">
        <f>IF($AR13&gt;$AR12, IFERROR(MATCH($AR12, $AR13:$AR$90, 0)-1, ROW($AS$90)-ROW()), "")</f>
        <v/>
      </c>
      <c r="AT12" s="164">
        <f t="shared" ca="1" si="28"/>
        <v>0</v>
      </c>
      <c r="AU12" s="152"/>
      <c r="AV12" s="152"/>
      <c r="AW12" s="167">
        <f t="shared" ca="1" si="21"/>
        <v>0</v>
      </c>
      <c r="AX12" s="152"/>
      <c r="AY12" s="152"/>
      <c r="AZ12" s="35" t="str">
        <f t="shared" ca="1" si="29"/>
        <v/>
      </c>
      <c r="BA12" s="19" t="str">
        <f t="shared" si="30"/>
        <v/>
      </c>
      <c r="BB12" s="19" t="str">
        <f t="shared" si="31"/>
        <v/>
      </c>
      <c r="BC12" s="37" t="str">
        <f t="shared" ca="1" si="22"/>
        <v/>
      </c>
      <c r="BD12" s="19" t="str">
        <f t="shared" si="23"/>
        <v/>
      </c>
      <c r="BE12" s="19" t="str">
        <f t="shared" si="24"/>
        <v/>
      </c>
      <c r="BF12" s="167" t="str">
        <f t="shared" ca="1" si="14"/>
        <v/>
      </c>
      <c r="BG12" s="152"/>
      <c r="BH12" s="152"/>
      <c r="BI12" s="167" t="str">
        <f t="shared" si="32"/>
        <v/>
      </c>
      <c r="BJ12" s="152"/>
      <c r="BK12" s="152"/>
      <c r="BL12" s="168" t="str">
        <f t="shared" si="33"/>
        <v/>
      </c>
      <c r="BM12" s="152"/>
      <c r="BN12" s="152"/>
      <c r="BO12" s="169"/>
      <c r="BP12" s="170" t="str">
        <f t="shared" ca="1" si="25"/>
        <v/>
      </c>
      <c r="BQ12" s="171" t="str">
        <f t="shared" ca="1" si="26"/>
        <v/>
      </c>
      <c r="BR12" s="172"/>
      <c r="BS12" s="172"/>
      <c r="BT12" s="173" t="str">
        <f t="shared" ca="1" si="27"/>
        <v/>
      </c>
      <c r="BU12" s="152"/>
      <c r="BV12" s="18" t="str">
        <f t="shared" ca="1" si="18"/>
        <v/>
      </c>
      <c r="BW12" s="152"/>
      <c r="BX12" s="152"/>
      <c r="BY12" s="152"/>
      <c r="BZ12" s="152"/>
      <c r="CA12" s="152"/>
      <c r="CB12" s="152"/>
      <c r="CC12" s="152"/>
      <c r="CD12" s="152"/>
      <c r="CE12" s="152"/>
      <c r="CF12" s="152"/>
      <c r="CG12" s="152"/>
      <c r="CH12" s="152"/>
      <c r="CI12" s="152"/>
      <c r="CJ12" s="152"/>
      <c r="CK12" s="152"/>
      <c r="CL12" s="152"/>
      <c r="CM12" s="152"/>
      <c r="CN12" s="152"/>
      <c r="CO12" s="152"/>
      <c r="CP12" s="152"/>
      <c r="CQ12" s="152"/>
    </row>
    <row r="13" spans="1:95" s="17" customFormat="1" ht="14.25" customHeight="1" x14ac:dyDescent="0.25">
      <c r="A13" s="31" t="str">
        <f t="shared" ca="1" si="19"/>
        <v/>
      </c>
      <c r="B13" s="109"/>
      <c r="C13" s="109" t="s">
        <v>56</v>
      </c>
      <c r="D13" s="109" t="s">
        <v>64</v>
      </c>
      <c r="E13" s="109"/>
      <c r="F13" s="109"/>
      <c r="G13" s="109"/>
      <c r="H13" s="109"/>
      <c r="I13" s="109"/>
      <c r="J13" s="109"/>
      <c r="K13" s="152"/>
      <c r="L13" s="174">
        <v>71</v>
      </c>
      <c r="M13" s="90">
        <f t="shared" si="20"/>
        <v>0</v>
      </c>
      <c r="N13" s="175"/>
      <c r="O13" s="175"/>
      <c r="P13" s="175"/>
      <c r="Q13" s="152"/>
      <c r="R13" s="152"/>
      <c r="S13" s="152"/>
      <c r="T13" s="152"/>
      <c r="U13" s="152"/>
      <c r="V13" s="152"/>
      <c r="W13" s="152"/>
      <c r="X13" s="152"/>
      <c r="Y13" s="152"/>
      <c r="Z13" s="163"/>
      <c r="AA13" s="164">
        <v>1</v>
      </c>
      <c r="AB13" s="152"/>
      <c r="AC13" s="165"/>
      <c r="AD13" s="166"/>
      <c r="AE13" s="166"/>
      <c r="AF13" s="164"/>
      <c r="AG13" s="152"/>
      <c r="AH13" s="152"/>
      <c r="AI13" s="152"/>
      <c r="AJ13" s="164"/>
      <c r="AK13" s="152"/>
      <c r="AL13" s="152"/>
      <c r="AM13" s="152"/>
      <c r="AN13" s="164"/>
      <c r="AO13" s="152"/>
      <c r="AP13" s="152"/>
      <c r="AQ13" s="152"/>
      <c r="AR13" s="163">
        <f t="shared" si="11"/>
        <v>2</v>
      </c>
      <c r="AS13" s="152" t="str">
        <f>IF($AR14&gt;$AR13, IFERROR(MATCH($AR13, $AR14:$AR$90, 0)-1, ROW($AS$90)-ROW()), "")</f>
        <v/>
      </c>
      <c r="AT13" s="164">
        <f t="shared" ca="1" si="28"/>
        <v>0</v>
      </c>
      <c r="AU13" s="152"/>
      <c r="AV13" s="152"/>
      <c r="AW13" s="167">
        <f t="shared" ca="1" si="21"/>
        <v>0</v>
      </c>
      <c r="AX13" s="152"/>
      <c r="AY13" s="152"/>
      <c r="AZ13" s="35" t="str">
        <f t="shared" ca="1" si="29"/>
        <v/>
      </c>
      <c r="BA13" s="19" t="str">
        <f t="shared" si="30"/>
        <v/>
      </c>
      <c r="BB13" s="19" t="str">
        <f t="shared" si="31"/>
        <v/>
      </c>
      <c r="BC13" s="37" t="str">
        <f t="shared" ca="1" si="22"/>
        <v/>
      </c>
      <c r="BD13" s="19" t="str">
        <f t="shared" si="23"/>
        <v/>
      </c>
      <c r="BE13" s="19" t="str">
        <f t="shared" si="24"/>
        <v/>
      </c>
      <c r="BF13" s="167" t="str">
        <f t="shared" ca="1" si="14"/>
        <v/>
      </c>
      <c r="BG13" s="152"/>
      <c r="BH13" s="152"/>
      <c r="BI13" s="167" t="str">
        <f t="shared" si="32"/>
        <v/>
      </c>
      <c r="BJ13" s="152"/>
      <c r="BK13" s="152"/>
      <c r="BL13" s="168" t="str">
        <f t="shared" si="33"/>
        <v/>
      </c>
      <c r="BM13" s="152"/>
      <c r="BN13" s="152"/>
      <c r="BO13" s="169"/>
      <c r="BP13" s="170" t="str">
        <f t="shared" ca="1" si="25"/>
        <v/>
      </c>
      <c r="BQ13" s="171" t="str">
        <f t="shared" ca="1" si="26"/>
        <v/>
      </c>
      <c r="BR13" s="172"/>
      <c r="BS13" s="172"/>
      <c r="BT13" s="173" t="str">
        <f t="shared" ca="1" si="27"/>
        <v/>
      </c>
      <c r="BU13" s="152"/>
      <c r="BV13" s="18" t="str">
        <f t="shared" ca="1" si="18"/>
        <v/>
      </c>
      <c r="BW13" s="152"/>
      <c r="BX13" s="152"/>
      <c r="BY13" s="152"/>
      <c r="BZ13" s="152"/>
      <c r="CA13" s="152"/>
      <c r="CB13" s="152"/>
      <c r="CC13" s="152"/>
      <c r="CD13" s="152"/>
      <c r="CE13" s="152"/>
      <c r="CF13" s="152"/>
      <c r="CG13" s="152"/>
      <c r="CH13" s="152"/>
      <c r="CI13" s="152"/>
      <c r="CJ13" s="152"/>
      <c r="CK13" s="152"/>
      <c r="CL13" s="152"/>
      <c r="CM13" s="152"/>
      <c r="CN13" s="152"/>
      <c r="CO13" s="152"/>
      <c r="CP13" s="152"/>
      <c r="CQ13" s="152"/>
    </row>
    <row r="14" spans="1:95" s="17" customFormat="1" ht="14.25" customHeight="1" x14ac:dyDescent="0.25">
      <c r="A14" s="31" t="str">
        <f t="shared" ca="1" si="19"/>
        <v/>
      </c>
      <c r="B14" s="109"/>
      <c r="C14" s="109" t="s">
        <v>56</v>
      </c>
      <c r="D14" s="109" t="s">
        <v>65</v>
      </c>
      <c r="E14" s="109"/>
      <c r="F14" s="109"/>
      <c r="G14" s="109"/>
      <c r="H14" s="109"/>
      <c r="I14" s="109"/>
      <c r="J14" s="109"/>
      <c r="K14" s="152"/>
      <c r="L14" s="174">
        <v>72</v>
      </c>
      <c r="M14" s="90">
        <f t="shared" si="20"/>
        <v>0</v>
      </c>
      <c r="N14" s="175"/>
      <c r="O14" s="175"/>
      <c r="P14" s="175"/>
      <c r="Q14" s="152"/>
      <c r="R14" s="152"/>
      <c r="S14" s="152"/>
      <c r="T14" s="152"/>
      <c r="U14" s="152"/>
      <c r="V14" s="152"/>
      <c r="W14" s="152"/>
      <c r="X14" s="152"/>
      <c r="Y14" s="152"/>
      <c r="Z14" s="163"/>
      <c r="AA14" s="164"/>
      <c r="AB14" s="152"/>
      <c r="AC14" s="165"/>
      <c r="AD14" s="166"/>
      <c r="AE14" s="166"/>
      <c r="AF14" s="164"/>
      <c r="AG14" s="152"/>
      <c r="AH14" s="152"/>
      <c r="AI14" s="152"/>
      <c r="AJ14" s="164"/>
      <c r="AK14" s="152"/>
      <c r="AL14" s="152"/>
      <c r="AM14" s="152"/>
      <c r="AN14" s="164"/>
      <c r="AO14" s="152"/>
      <c r="AP14" s="152"/>
      <c r="AQ14" s="152"/>
      <c r="AR14" s="163">
        <f t="shared" si="11"/>
        <v>2</v>
      </c>
      <c r="AS14" s="152" t="str">
        <f>IF($AR15&gt;$AR14, IFERROR(MATCH($AR14, $AR15:$AR$90, 0)-1, ROW($AS$90)-ROW()), "")</f>
        <v/>
      </c>
      <c r="AT14" s="164">
        <f t="shared" ca="1" si="28"/>
        <v>0</v>
      </c>
      <c r="AU14" s="152"/>
      <c r="AV14" s="152"/>
      <c r="AW14" s="167">
        <f t="shared" ca="1" si="21"/>
        <v>0</v>
      </c>
      <c r="AX14" s="152"/>
      <c r="AY14" s="152"/>
      <c r="AZ14" s="35" t="str">
        <f t="shared" ca="1" si="29"/>
        <v/>
      </c>
      <c r="BA14" s="19" t="str">
        <f t="shared" si="30"/>
        <v/>
      </c>
      <c r="BB14" s="19" t="str">
        <f t="shared" si="31"/>
        <v/>
      </c>
      <c r="BC14" s="37" t="str">
        <f t="shared" ca="1" si="22"/>
        <v/>
      </c>
      <c r="BD14" s="19" t="str">
        <f t="shared" si="23"/>
        <v/>
      </c>
      <c r="BE14" s="19" t="str">
        <f t="shared" si="24"/>
        <v/>
      </c>
      <c r="BF14" s="167" t="str">
        <f t="shared" ca="1" si="14"/>
        <v/>
      </c>
      <c r="BG14" s="152"/>
      <c r="BH14" s="152"/>
      <c r="BI14" s="167" t="str">
        <f t="shared" si="32"/>
        <v/>
      </c>
      <c r="BJ14" s="152"/>
      <c r="BK14" s="152"/>
      <c r="BL14" s="168" t="str">
        <f t="shared" si="33"/>
        <v/>
      </c>
      <c r="BM14" s="152"/>
      <c r="BN14" s="152"/>
      <c r="BO14" s="169"/>
      <c r="BP14" s="170" t="str">
        <f t="shared" ca="1" si="25"/>
        <v/>
      </c>
      <c r="BQ14" s="171" t="str">
        <f t="shared" ca="1" si="26"/>
        <v/>
      </c>
      <c r="BR14" s="172"/>
      <c r="BS14" s="172"/>
      <c r="BT14" s="173" t="str">
        <f t="shared" ca="1" si="27"/>
        <v/>
      </c>
      <c r="BU14" s="152"/>
      <c r="BV14" s="18" t="str">
        <f t="shared" ca="1" si="18"/>
        <v/>
      </c>
      <c r="BW14" s="152"/>
      <c r="BX14" s="152"/>
      <c r="BY14" s="152"/>
      <c r="BZ14" s="152"/>
      <c r="CA14" s="152"/>
      <c r="CB14" s="152"/>
      <c r="CC14" s="152"/>
      <c r="CD14" s="152"/>
      <c r="CE14" s="152"/>
      <c r="CF14" s="152"/>
      <c r="CG14" s="152"/>
      <c r="CH14" s="152"/>
      <c r="CI14" s="152"/>
      <c r="CJ14" s="152"/>
      <c r="CK14" s="152"/>
      <c r="CL14" s="152"/>
      <c r="CM14" s="152"/>
      <c r="CN14" s="152"/>
      <c r="CO14" s="152"/>
      <c r="CP14" s="152"/>
      <c r="CQ14" s="152"/>
    </row>
    <row r="15" spans="1:95" s="17" customFormat="1" ht="14.25" customHeight="1" x14ac:dyDescent="0.25">
      <c r="A15" s="31" t="str">
        <f t="shared" ca="1" si="19"/>
        <v/>
      </c>
      <c r="B15" s="109"/>
      <c r="C15" s="109" t="s">
        <v>56</v>
      </c>
      <c r="D15" s="109" t="s">
        <v>66</v>
      </c>
      <c r="E15" s="109"/>
      <c r="F15" s="109"/>
      <c r="G15" s="109"/>
      <c r="H15" s="109"/>
      <c r="I15" s="109"/>
      <c r="J15" s="109"/>
      <c r="K15" s="152"/>
      <c r="L15" s="174">
        <v>73</v>
      </c>
      <c r="M15" s="90">
        <f t="shared" si="20"/>
        <v>0</v>
      </c>
      <c r="N15" s="175">
        <f>SUM(N16:N19,N38,N43:N44)</f>
        <v>0</v>
      </c>
      <c r="O15" s="175"/>
      <c r="P15" s="175"/>
      <c r="Q15" s="152"/>
      <c r="R15" s="152"/>
      <c r="S15" s="152"/>
      <c r="T15" s="152"/>
      <c r="U15" s="152"/>
      <c r="V15" s="152"/>
      <c r="W15" s="152"/>
      <c r="X15" s="152"/>
      <c r="Y15" s="152"/>
      <c r="Z15" s="163"/>
      <c r="AA15" s="164"/>
      <c r="AB15" s="152"/>
      <c r="AC15" s="165"/>
      <c r="AD15" s="166"/>
      <c r="AE15" s="166"/>
      <c r="AF15" s="164"/>
      <c r="AG15" s="152"/>
      <c r="AH15" s="152"/>
      <c r="AI15" s="152"/>
      <c r="AJ15" s="164"/>
      <c r="AK15" s="152"/>
      <c r="AL15" s="152"/>
      <c r="AM15" s="152"/>
      <c r="AN15" s="164"/>
      <c r="AO15" s="152"/>
      <c r="AP15" s="152"/>
      <c r="AQ15" s="152"/>
      <c r="AR15" s="163">
        <f t="shared" si="11"/>
        <v>2</v>
      </c>
      <c r="AS15" s="152">
        <f>IF($AR16&gt;$AR15, IFERROR(MATCH($AR15, $AR16:$AR$90, 0)-1, ROW($AS$90)-ROW()), "")</f>
        <v>29</v>
      </c>
      <c r="AT15" s="164">
        <f t="shared" ca="1" si="28"/>
        <v>0</v>
      </c>
      <c r="AU15" s="152"/>
      <c r="AV15" s="152"/>
      <c r="AW15" s="167">
        <f t="shared" ca="1" si="21"/>
        <v>0</v>
      </c>
      <c r="AX15" s="152"/>
      <c r="AY15" s="152"/>
      <c r="AZ15" s="35" t="str">
        <f t="shared" ca="1" si="29"/>
        <v/>
      </c>
      <c r="BA15" s="19" t="str">
        <f t="shared" si="30"/>
        <v/>
      </c>
      <c r="BB15" s="19" t="str">
        <f t="shared" si="31"/>
        <v/>
      </c>
      <c r="BC15" s="37" t="str">
        <f t="shared" ca="1" si="22"/>
        <v/>
      </c>
      <c r="BD15" s="19" t="str">
        <f t="shared" si="23"/>
        <v/>
      </c>
      <c r="BE15" s="19" t="str">
        <f t="shared" si="24"/>
        <v/>
      </c>
      <c r="BF15" s="167" t="str">
        <f t="shared" ca="1" si="14"/>
        <v/>
      </c>
      <c r="BG15" s="152"/>
      <c r="BH15" s="152"/>
      <c r="BI15" s="167" t="str">
        <f t="shared" si="32"/>
        <v/>
      </c>
      <c r="BJ15" s="152"/>
      <c r="BK15" s="152"/>
      <c r="BL15" s="168" t="str">
        <f t="shared" si="33"/>
        <v/>
      </c>
      <c r="BM15" s="152"/>
      <c r="BN15" s="152"/>
      <c r="BO15" s="169"/>
      <c r="BP15" s="170" t="str">
        <f t="shared" ca="1" si="25"/>
        <v/>
      </c>
      <c r="BQ15" s="171" t="str">
        <f t="shared" ca="1" si="26"/>
        <v/>
      </c>
      <c r="BR15" s="172"/>
      <c r="BS15" s="172"/>
      <c r="BT15" s="173" t="str">
        <f t="shared" ca="1" si="27"/>
        <v/>
      </c>
      <c r="BU15" s="152"/>
      <c r="BV15" s="18" t="str">
        <f t="shared" ca="1" si="18"/>
        <v/>
      </c>
      <c r="BW15" s="152"/>
      <c r="BX15" s="152"/>
      <c r="BY15" s="152"/>
      <c r="BZ15" s="152"/>
      <c r="CA15" s="152"/>
      <c r="CB15" s="152"/>
      <c r="CC15" s="152"/>
      <c r="CD15" s="152"/>
      <c r="CE15" s="152"/>
      <c r="CF15" s="152"/>
      <c r="CG15" s="152"/>
      <c r="CH15" s="152"/>
      <c r="CI15" s="152"/>
      <c r="CJ15" s="152"/>
      <c r="CK15" s="152"/>
      <c r="CL15" s="152"/>
      <c r="CM15" s="152"/>
      <c r="CN15" s="152"/>
      <c r="CO15" s="152"/>
      <c r="CP15" s="152"/>
      <c r="CQ15" s="152"/>
    </row>
    <row r="16" spans="1:95" s="17" customFormat="1" ht="14.25" customHeight="1" x14ac:dyDescent="0.25">
      <c r="A16" s="31" t="str">
        <f t="shared" ca="1" si="19"/>
        <v/>
      </c>
      <c r="B16" s="109"/>
      <c r="C16" s="109" t="s">
        <v>56</v>
      </c>
      <c r="D16" s="109" t="s">
        <v>56</v>
      </c>
      <c r="E16" s="109" t="s">
        <v>67</v>
      </c>
      <c r="F16" s="109"/>
      <c r="G16" s="109"/>
      <c r="H16" s="109"/>
      <c r="I16" s="109"/>
      <c r="J16" s="109"/>
      <c r="K16" s="152"/>
      <c r="L16" s="174">
        <v>730</v>
      </c>
      <c r="M16" s="90">
        <f t="shared" si="20"/>
        <v>0</v>
      </c>
      <c r="N16" s="175"/>
      <c r="O16" s="175"/>
      <c r="P16" s="175"/>
      <c r="Q16" s="152"/>
      <c r="R16" s="152"/>
      <c r="S16" s="152"/>
      <c r="T16" s="152"/>
      <c r="U16" s="152"/>
      <c r="V16" s="152"/>
      <c r="W16" s="152"/>
      <c r="X16" s="152"/>
      <c r="Y16" s="152"/>
      <c r="Z16" s="163"/>
      <c r="AA16" s="164"/>
      <c r="AB16" s="152"/>
      <c r="AC16" s="165"/>
      <c r="AD16" s="166"/>
      <c r="AE16" s="166"/>
      <c r="AF16" s="164"/>
      <c r="AG16" s="152"/>
      <c r="AH16" s="152"/>
      <c r="AI16" s="152"/>
      <c r="AJ16" s="164"/>
      <c r="AK16" s="152"/>
      <c r="AL16" s="152"/>
      <c r="AM16" s="152"/>
      <c r="AN16" s="164"/>
      <c r="AO16" s="152"/>
      <c r="AP16" s="152"/>
      <c r="AQ16" s="152"/>
      <c r="AR16" s="163">
        <f t="shared" si="11"/>
        <v>3</v>
      </c>
      <c r="AS16" s="152" t="str">
        <f>IF($AR17&gt;$AR16, IFERROR(MATCH($AR16, $AR17:$AR$90, 0)-1, ROW($AS$90)-ROW()), "")</f>
        <v/>
      </c>
      <c r="AT16" s="164">
        <f t="shared" ca="1" si="28"/>
        <v>0</v>
      </c>
      <c r="AU16" s="152"/>
      <c r="AV16" s="152"/>
      <c r="AW16" s="167">
        <f t="shared" ca="1" si="21"/>
        <v>0</v>
      </c>
      <c r="AX16" s="152"/>
      <c r="AY16" s="152"/>
      <c r="AZ16" s="35" t="str">
        <f t="shared" ca="1" si="29"/>
        <v/>
      </c>
      <c r="BA16" s="19" t="str">
        <f t="shared" si="30"/>
        <v/>
      </c>
      <c r="BB16" s="19" t="str">
        <f t="shared" si="31"/>
        <v/>
      </c>
      <c r="BC16" s="37" t="str">
        <f t="shared" ca="1" si="22"/>
        <v/>
      </c>
      <c r="BD16" s="19" t="str">
        <f t="shared" si="23"/>
        <v/>
      </c>
      <c r="BE16" s="19" t="str">
        <f t="shared" si="24"/>
        <v/>
      </c>
      <c r="BF16" s="167" t="str">
        <f t="shared" ca="1" si="14"/>
        <v/>
      </c>
      <c r="BG16" s="152"/>
      <c r="BH16" s="152"/>
      <c r="BI16" s="167" t="str">
        <f t="shared" si="32"/>
        <v/>
      </c>
      <c r="BJ16" s="152"/>
      <c r="BK16" s="152"/>
      <c r="BL16" s="168" t="str">
        <f t="shared" si="33"/>
        <v/>
      </c>
      <c r="BM16" s="152"/>
      <c r="BN16" s="152"/>
      <c r="BO16" s="169"/>
      <c r="BP16" s="170" t="str">
        <f t="shared" ca="1" si="25"/>
        <v/>
      </c>
      <c r="BQ16" s="171" t="str">
        <f t="shared" ca="1" si="26"/>
        <v/>
      </c>
      <c r="BR16" s="172"/>
      <c r="BS16" s="172"/>
      <c r="BT16" s="173" t="str">
        <f t="shared" ca="1" si="27"/>
        <v/>
      </c>
      <c r="BU16" s="152"/>
      <c r="BV16" s="18" t="str">
        <f t="shared" ca="1" si="18"/>
        <v/>
      </c>
      <c r="BW16" s="152"/>
      <c r="BX16" s="152"/>
      <c r="BY16" s="152"/>
      <c r="BZ16" s="152"/>
      <c r="CA16" s="152"/>
      <c r="CB16" s="152"/>
      <c r="CC16" s="152"/>
      <c r="CD16" s="152"/>
      <c r="CE16" s="152"/>
      <c r="CF16" s="152"/>
      <c r="CG16" s="152"/>
      <c r="CH16" s="152"/>
      <c r="CI16" s="152"/>
      <c r="CJ16" s="152"/>
      <c r="CK16" s="152"/>
      <c r="CL16" s="152"/>
      <c r="CM16" s="152"/>
      <c r="CN16" s="152"/>
      <c r="CO16" s="152"/>
      <c r="CP16" s="152"/>
      <c r="CQ16" s="152"/>
    </row>
    <row r="17" spans="1:74" s="17" customFormat="1" ht="14.25" customHeight="1" x14ac:dyDescent="0.25">
      <c r="A17" s="31" t="str">
        <f t="shared" ca="1" si="19"/>
        <v/>
      </c>
      <c r="B17" s="109"/>
      <c r="C17" s="109" t="s">
        <v>56</v>
      </c>
      <c r="D17" s="109" t="s">
        <v>56</v>
      </c>
      <c r="E17" s="152" t="s">
        <v>68</v>
      </c>
      <c r="F17" s="152"/>
      <c r="G17" s="152"/>
      <c r="H17" s="152"/>
      <c r="I17" s="152"/>
      <c r="J17" s="152"/>
      <c r="K17" s="152"/>
      <c r="L17" s="174">
        <v>731</v>
      </c>
      <c r="M17" s="90">
        <f t="shared" si="20"/>
        <v>0</v>
      </c>
      <c r="N17" s="175"/>
      <c r="O17" s="175"/>
      <c r="P17" s="175"/>
      <c r="Q17" s="152"/>
      <c r="R17" s="152"/>
      <c r="S17" s="152"/>
      <c r="T17" s="152"/>
      <c r="U17" s="152"/>
      <c r="V17" s="152"/>
      <c r="W17" s="152"/>
      <c r="X17" s="152"/>
      <c r="Y17" s="152"/>
      <c r="Z17" s="163"/>
      <c r="AA17" s="164"/>
      <c r="AB17" s="152"/>
      <c r="AC17" s="165"/>
      <c r="AD17" s="166"/>
      <c r="AE17" s="166"/>
      <c r="AF17" s="164"/>
      <c r="AG17" s="152"/>
      <c r="AH17" s="152"/>
      <c r="AI17" s="152"/>
      <c r="AJ17" s="164"/>
      <c r="AK17" s="152"/>
      <c r="AL17" s="152"/>
      <c r="AM17" s="152"/>
      <c r="AN17" s="164"/>
      <c r="AO17" s="152"/>
      <c r="AP17" s="152"/>
      <c r="AQ17" s="152"/>
      <c r="AR17" s="163">
        <f t="shared" si="11"/>
        <v>3</v>
      </c>
      <c r="AS17" s="152" t="str">
        <f>IF($AR18&gt;$AR17, IFERROR(MATCH($AR17, $AR18:$AR$90, 0)-1, ROW($AS$90)-ROW()), "")</f>
        <v/>
      </c>
      <c r="AT17" s="164">
        <f t="shared" ca="1" si="28"/>
        <v>0</v>
      </c>
      <c r="AU17" s="152"/>
      <c r="AV17" s="152"/>
      <c r="AW17" s="167">
        <f t="shared" ca="1" si="21"/>
        <v>0</v>
      </c>
      <c r="AX17" s="152"/>
      <c r="AY17" s="152"/>
      <c r="AZ17" s="35" t="str">
        <f t="shared" ca="1" si="29"/>
        <v/>
      </c>
      <c r="BA17" s="19" t="str">
        <f t="shared" si="30"/>
        <v/>
      </c>
      <c r="BB17" s="19" t="str">
        <f t="shared" si="31"/>
        <v/>
      </c>
      <c r="BC17" s="37" t="str">
        <f t="shared" ca="1" si="22"/>
        <v/>
      </c>
      <c r="BD17" s="19" t="str">
        <f t="shared" si="23"/>
        <v/>
      </c>
      <c r="BE17" s="19" t="str">
        <f t="shared" si="24"/>
        <v/>
      </c>
      <c r="BF17" s="167" t="str">
        <f t="shared" ca="1" si="14"/>
        <v/>
      </c>
      <c r="BG17" s="152"/>
      <c r="BH17" s="152"/>
      <c r="BI17" s="167" t="str">
        <f t="shared" si="32"/>
        <v/>
      </c>
      <c r="BJ17" s="152"/>
      <c r="BK17" s="152"/>
      <c r="BL17" s="168" t="str">
        <f t="shared" si="33"/>
        <v/>
      </c>
      <c r="BM17" s="152"/>
      <c r="BN17" s="152"/>
      <c r="BO17" s="169"/>
      <c r="BP17" s="170" t="str">
        <f t="shared" ca="1" si="25"/>
        <v/>
      </c>
      <c r="BQ17" s="171" t="str">
        <f t="shared" ca="1" si="26"/>
        <v/>
      </c>
      <c r="BR17" s="172"/>
      <c r="BS17" s="172"/>
      <c r="BT17" s="173" t="str">
        <f t="shared" ca="1" si="27"/>
        <v/>
      </c>
      <c r="BU17" s="152"/>
      <c r="BV17" s="18" t="str">
        <f t="shared" ca="1" si="18"/>
        <v/>
      </c>
    </row>
    <row r="18" spans="1:74" s="17" customFormat="1" ht="14.25" customHeight="1" x14ac:dyDescent="0.25">
      <c r="A18" s="31" t="str">
        <f t="shared" ca="1" si="19"/>
        <v/>
      </c>
      <c r="B18" s="109"/>
      <c r="C18" s="109" t="s">
        <v>56</v>
      </c>
      <c r="D18" s="109" t="s">
        <v>56</v>
      </c>
      <c r="E18" s="109" t="s">
        <v>69</v>
      </c>
      <c r="F18" s="109"/>
      <c r="G18" s="109"/>
      <c r="H18" s="109"/>
      <c r="I18" s="109"/>
      <c r="J18" s="109"/>
      <c r="K18" s="152"/>
      <c r="L18" s="174">
        <v>732</v>
      </c>
      <c r="M18" s="90">
        <f t="shared" si="20"/>
        <v>0</v>
      </c>
      <c r="N18" s="175"/>
      <c r="O18" s="175"/>
      <c r="P18" s="175"/>
      <c r="Q18" s="152"/>
      <c r="R18" s="152"/>
      <c r="S18" s="152"/>
      <c r="T18" s="152"/>
      <c r="U18" s="152"/>
      <c r="V18" s="152"/>
      <c r="W18" s="152"/>
      <c r="X18" s="152"/>
      <c r="Y18" s="152"/>
      <c r="Z18" s="163"/>
      <c r="AA18" s="164"/>
      <c r="AB18" s="152"/>
      <c r="AC18" s="165"/>
      <c r="AD18" s="166"/>
      <c r="AE18" s="166"/>
      <c r="AF18" s="164"/>
      <c r="AG18" s="152"/>
      <c r="AH18" s="152"/>
      <c r="AI18" s="152"/>
      <c r="AJ18" s="164"/>
      <c r="AK18" s="152"/>
      <c r="AL18" s="152"/>
      <c r="AM18" s="152"/>
      <c r="AN18" s="164"/>
      <c r="AO18" s="152"/>
      <c r="AP18" s="152"/>
      <c r="AQ18" s="152"/>
      <c r="AR18" s="163">
        <f t="shared" si="11"/>
        <v>3</v>
      </c>
      <c r="AS18" s="152" t="str">
        <f>IF($AR19&gt;$AR18, IFERROR(MATCH($AR18, $AR19:$AR$90, 0)-1, ROW($AS$90)-ROW()), "")</f>
        <v/>
      </c>
      <c r="AT18" s="164">
        <f t="shared" ca="1" si="28"/>
        <v>0</v>
      </c>
      <c r="AU18" s="152"/>
      <c r="AV18" s="152"/>
      <c r="AW18" s="167">
        <f t="shared" ca="1" si="21"/>
        <v>0</v>
      </c>
      <c r="AX18" s="152"/>
      <c r="AY18" s="152"/>
      <c r="AZ18" s="35" t="str">
        <f t="shared" ca="1" si="29"/>
        <v/>
      </c>
      <c r="BA18" s="19" t="str">
        <f t="shared" si="30"/>
        <v/>
      </c>
      <c r="BB18" s="19" t="str">
        <f t="shared" si="31"/>
        <v/>
      </c>
      <c r="BC18" s="37" t="str">
        <f t="shared" ca="1" si="22"/>
        <v/>
      </c>
      <c r="BD18" s="19" t="str">
        <f t="shared" si="23"/>
        <v/>
      </c>
      <c r="BE18" s="19" t="str">
        <f t="shared" si="24"/>
        <v/>
      </c>
      <c r="BF18" s="167" t="str">
        <f t="shared" ca="1" si="14"/>
        <v/>
      </c>
      <c r="BG18" s="152"/>
      <c r="BH18" s="152"/>
      <c r="BI18" s="167" t="str">
        <f t="shared" si="32"/>
        <v/>
      </c>
      <c r="BJ18" s="152"/>
      <c r="BK18" s="152"/>
      <c r="BL18" s="168" t="str">
        <f t="shared" si="33"/>
        <v/>
      </c>
      <c r="BM18" s="152"/>
      <c r="BN18" s="152"/>
      <c r="BO18" s="169"/>
      <c r="BP18" s="170" t="str">
        <f t="shared" ca="1" si="25"/>
        <v/>
      </c>
      <c r="BQ18" s="171" t="str">
        <f t="shared" ca="1" si="26"/>
        <v/>
      </c>
      <c r="BR18" s="172"/>
      <c r="BS18" s="172"/>
      <c r="BT18" s="173" t="str">
        <f t="shared" ca="1" si="27"/>
        <v/>
      </c>
      <c r="BU18" s="152"/>
      <c r="BV18" s="18" t="str">
        <f t="shared" ca="1" si="18"/>
        <v/>
      </c>
    </row>
    <row r="19" spans="1:74" s="17" customFormat="1" ht="14.25" customHeight="1" x14ac:dyDescent="0.25">
      <c r="A19" s="31" t="str">
        <f t="shared" ca="1" si="19"/>
        <v/>
      </c>
      <c r="B19" s="109"/>
      <c r="C19" s="109" t="s">
        <v>56</v>
      </c>
      <c r="D19" s="109" t="s">
        <v>56</v>
      </c>
      <c r="E19" s="109" t="s">
        <v>70</v>
      </c>
      <c r="F19" s="109"/>
      <c r="G19" s="109"/>
      <c r="H19" s="109"/>
      <c r="I19" s="109"/>
      <c r="J19" s="109"/>
      <c r="K19" s="152"/>
      <c r="L19" s="174">
        <v>733</v>
      </c>
      <c r="M19" s="90">
        <f t="shared" si="20"/>
        <v>0</v>
      </c>
      <c r="N19" s="175">
        <f>SUM(N20:N22,N33:N37)</f>
        <v>0</v>
      </c>
      <c r="O19" s="175"/>
      <c r="P19" s="175"/>
      <c r="Q19" s="152"/>
      <c r="R19" s="152"/>
      <c r="S19" s="152"/>
      <c r="T19" s="152"/>
      <c r="U19" s="152"/>
      <c r="V19" s="152"/>
      <c r="W19" s="152"/>
      <c r="X19" s="152"/>
      <c r="Y19" s="152"/>
      <c r="Z19" s="163"/>
      <c r="AA19" s="164"/>
      <c r="AB19" s="152"/>
      <c r="AC19" s="165"/>
      <c r="AD19" s="166"/>
      <c r="AE19" s="166"/>
      <c r="AF19" s="164"/>
      <c r="AG19" s="152"/>
      <c r="AH19" s="152"/>
      <c r="AI19" s="152"/>
      <c r="AJ19" s="164"/>
      <c r="AK19" s="152"/>
      <c r="AL19" s="152"/>
      <c r="AM19" s="152"/>
      <c r="AN19" s="164"/>
      <c r="AO19" s="152"/>
      <c r="AP19" s="152"/>
      <c r="AQ19" s="152"/>
      <c r="AR19" s="163">
        <f t="shared" si="11"/>
        <v>3</v>
      </c>
      <c r="AS19" s="152">
        <f>IF($AR20&gt;$AR19, IFERROR(MATCH($AR19, $AR20:$AR$90, 0)-1, ROW($AS$90)-ROW()), "")</f>
        <v>18</v>
      </c>
      <c r="AT19" s="164">
        <f t="shared" ca="1" si="28"/>
        <v>0</v>
      </c>
      <c r="AU19" s="152"/>
      <c r="AV19" s="152"/>
      <c r="AW19" s="167">
        <f t="shared" ca="1" si="21"/>
        <v>0</v>
      </c>
      <c r="AX19" s="152"/>
      <c r="AY19" s="152"/>
      <c r="AZ19" s="35" t="str">
        <f t="shared" ca="1" si="29"/>
        <v/>
      </c>
      <c r="BA19" s="19" t="str">
        <f t="shared" si="30"/>
        <v/>
      </c>
      <c r="BB19" s="19" t="str">
        <f t="shared" si="31"/>
        <v/>
      </c>
      <c r="BC19" s="37" t="str">
        <f t="shared" ca="1" si="22"/>
        <v/>
      </c>
      <c r="BD19" s="19" t="str">
        <f t="shared" si="23"/>
        <v/>
      </c>
      <c r="BE19" s="19" t="str">
        <f t="shared" si="24"/>
        <v/>
      </c>
      <c r="BF19" s="167" t="str">
        <f t="shared" ca="1" si="14"/>
        <v/>
      </c>
      <c r="BG19" s="152"/>
      <c r="BH19" s="152"/>
      <c r="BI19" s="167" t="str">
        <f t="shared" si="32"/>
        <v/>
      </c>
      <c r="BJ19" s="152"/>
      <c r="BK19" s="152"/>
      <c r="BL19" s="168" t="str">
        <f t="shared" si="33"/>
        <v/>
      </c>
      <c r="BM19" s="152"/>
      <c r="BN19" s="152"/>
      <c r="BO19" s="169"/>
      <c r="BP19" s="170" t="str">
        <f t="shared" ca="1" si="25"/>
        <v/>
      </c>
      <c r="BQ19" s="171" t="str">
        <f t="shared" ca="1" si="26"/>
        <v/>
      </c>
      <c r="BR19" s="172"/>
      <c r="BS19" s="172"/>
      <c r="BT19" s="173" t="str">
        <f t="shared" ca="1" si="27"/>
        <v/>
      </c>
      <c r="BU19" s="152"/>
      <c r="BV19" s="18" t="str">
        <f t="shared" ca="1" si="18"/>
        <v/>
      </c>
    </row>
    <row r="20" spans="1:74" s="17" customFormat="1" ht="14.25" customHeight="1" x14ac:dyDescent="0.25">
      <c r="A20" s="31" t="str">
        <f t="shared" ca="1" si="19"/>
        <v/>
      </c>
      <c r="B20" s="109"/>
      <c r="C20" s="152" t="s">
        <v>56</v>
      </c>
      <c r="D20" s="152" t="s">
        <v>56</v>
      </c>
      <c r="E20" s="152" t="s">
        <v>56</v>
      </c>
      <c r="F20" s="152" t="s">
        <v>71</v>
      </c>
      <c r="G20" s="152"/>
      <c r="H20" s="152"/>
      <c r="I20" s="152"/>
      <c r="J20" s="152"/>
      <c r="K20" s="152"/>
      <c r="L20" s="174">
        <v>7330</v>
      </c>
      <c r="M20" s="90">
        <f t="shared" si="20"/>
        <v>0</v>
      </c>
      <c r="N20" s="175"/>
      <c r="O20" s="175"/>
      <c r="P20" s="175"/>
      <c r="Q20" s="152"/>
      <c r="R20" s="152"/>
      <c r="S20" s="152"/>
      <c r="T20" s="152"/>
      <c r="U20" s="152"/>
      <c r="V20" s="152"/>
      <c r="W20" s="152"/>
      <c r="X20" s="152"/>
      <c r="Y20" s="152"/>
      <c r="Z20" s="163"/>
      <c r="AA20" s="164"/>
      <c r="AB20" s="152"/>
      <c r="AC20" s="165"/>
      <c r="AD20" s="166"/>
      <c r="AE20" s="166"/>
      <c r="AF20" s="164"/>
      <c r="AG20" s="152"/>
      <c r="AH20" s="152"/>
      <c r="AI20" s="152"/>
      <c r="AJ20" s="164"/>
      <c r="AK20" s="152"/>
      <c r="AL20" s="152"/>
      <c r="AM20" s="152"/>
      <c r="AN20" s="164"/>
      <c r="AO20" s="152"/>
      <c r="AP20" s="152"/>
      <c r="AQ20" s="152"/>
      <c r="AR20" s="163">
        <f t="shared" si="11"/>
        <v>4</v>
      </c>
      <c r="AS20" s="152" t="str">
        <f>IF($AR21&gt;$AR20, IFERROR(MATCH($AR20, $AR21:$AR$90, 0)-1, ROW($AS$90)-ROW()), "")</f>
        <v/>
      </c>
      <c r="AT20" s="164">
        <f t="shared" ca="1" si="28"/>
        <v>0</v>
      </c>
      <c r="AU20" s="152"/>
      <c r="AV20" s="152"/>
      <c r="AW20" s="167">
        <f t="shared" ca="1" si="21"/>
        <v>0</v>
      </c>
      <c r="AX20" s="152"/>
      <c r="AY20" s="152"/>
      <c r="AZ20" s="35" t="str">
        <f t="shared" ca="1" si="29"/>
        <v/>
      </c>
      <c r="BA20" s="19" t="str">
        <f t="shared" si="30"/>
        <v/>
      </c>
      <c r="BB20" s="19" t="str">
        <f t="shared" si="31"/>
        <v/>
      </c>
      <c r="BC20" s="37" t="str">
        <f t="shared" ca="1" si="22"/>
        <v/>
      </c>
      <c r="BD20" s="19" t="str">
        <f t="shared" si="23"/>
        <v/>
      </c>
      <c r="BE20" s="19" t="str">
        <f t="shared" si="24"/>
        <v/>
      </c>
      <c r="BF20" s="167" t="str">
        <f t="shared" ca="1" si="14"/>
        <v/>
      </c>
      <c r="BG20" s="152"/>
      <c r="BH20" s="152"/>
      <c r="BI20" s="167" t="str">
        <f t="shared" si="32"/>
        <v/>
      </c>
      <c r="BJ20" s="152"/>
      <c r="BK20" s="152"/>
      <c r="BL20" s="168" t="str">
        <f t="shared" si="33"/>
        <v/>
      </c>
      <c r="BM20" s="152"/>
      <c r="BN20" s="152"/>
      <c r="BO20" s="169"/>
      <c r="BP20" s="170" t="str">
        <f t="shared" ca="1" si="25"/>
        <v/>
      </c>
      <c r="BQ20" s="171" t="str">
        <f t="shared" ca="1" si="26"/>
        <v/>
      </c>
      <c r="BR20" s="172"/>
      <c r="BS20" s="172"/>
      <c r="BT20" s="173" t="str">
        <f t="shared" ca="1" si="27"/>
        <v/>
      </c>
      <c r="BU20" s="152"/>
      <c r="BV20" s="18" t="str">
        <f t="shared" ca="1" si="18"/>
        <v/>
      </c>
    </row>
    <row r="21" spans="1:74" s="17" customFormat="1" ht="14.25" customHeight="1" x14ac:dyDescent="0.25">
      <c r="A21" s="31" t="str">
        <f t="shared" ca="1" si="19"/>
        <v/>
      </c>
      <c r="B21" s="109"/>
      <c r="C21" s="109" t="s">
        <v>56</v>
      </c>
      <c r="D21" s="152" t="s">
        <v>56</v>
      </c>
      <c r="E21" s="152" t="s">
        <v>56</v>
      </c>
      <c r="F21" s="152" t="s">
        <v>72</v>
      </c>
      <c r="G21" s="152"/>
      <c r="H21" s="152"/>
      <c r="I21" s="152"/>
      <c r="J21" s="152"/>
      <c r="K21" s="152"/>
      <c r="L21" s="174">
        <v>7331</v>
      </c>
      <c r="M21" s="90">
        <f t="shared" si="20"/>
        <v>0</v>
      </c>
      <c r="N21" s="175"/>
      <c r="O21" s="175"/>
      <c r="P21" s="175"/>
      <c r="Q21" s="152"/>
      <c r="R21" s="152"/>
      <c r="S21" s="152"/>
      <c r="T21" s="152"/>
      <c r="U21" s="152"/>
      <c r="V21" s="152"/>
      <c r="W21" s="152"/>
      <c r="X21" s="152"/>
      <c r="Y21" s="152"/>
      <c r="Z21" s="163"/>
      <c r="AA21" s="164"/>
      <c r="AB21" s="152"/>
      <c r="AC21" s="165"/>
      <c r="AD21" s="166"/>
      <c r="AE21" s="166"/>
      <c r="AF21" s="164"/>
      <c r="AG21" s="152"/>
      <c r="AH21" s="152"/>
      <c r="AI21" s="152"/>
      <c r="AJ21" s="164"/>
      <c r="AK21" s="152"/>
      <c r="AL21" s="152"/>
      <c r="AM21" s="152"/>
      <c r="AN21" s="164"/>
      <c r="AO21" s="152"/>
      <c r="AP21" s="152"/>
      <c r="AQ21" s="152"/>
      <c r="AR21" s="163">
        <f t="shared" si="11"/>
        <v>4</v>
      </c>
      <c r="AS21" s="152" t="str">
        <f>IF($AR22&gt;$AR21, IFERROR(MATCH($AR21, $AR22:$AR$90, 0)-1, ROW($AS$90)-ROW()), "")</f>
        <v/>
      </c>
      <c r="AT21" s="164">
        <f t="shared" ca="1" si="28"/>
        <v>0</v>
      </c>
      <c r="AU21" s="152"/>
      <c r="AV21" s="152"/>
      <c r="AW21" s="167">
        <f t="shared" ca="1" si="21"/>
        <v>0</v>
      </c>
      <c r="AX21" s="152"/>
      <c r="AY21" s="152"/>
      <c r="AZ21" s="35" t="str">
        <f t="shared" ca="1" si="29"/>
        <v/>
      </c>
      <c r="BA21" s="19" t="str">
        <f t="shared" si="30"/>
        <v/>
      </c>
      <c r="BB21" s="19" t="str">
        <f t="shared" si="31"/>
        <v/>
      </c>
      <c r="BC21" s="37" t="str">
        <f t="shared" ca="1" si="22"/>
        <v/>
      </c>
      <c r="BD21" s="19" t="str">
        <f t="shared" si="23"/>
        <v/>
      </c>
      <c r="BE21" s="19" t="str">
        <f t="shared" si="24"/>
        <v/>
      </c>
      <c r="BF21" s="167" t="str">
        <f t="shared" ca="1" si="14"/>
        <v/>
      </c>
      <c r="BG21" s="152"/>
      <c r="BH21" s="152"/>
      <c r="BI21" s="167" t="str">
        <f t="shared" si="32"/>
        <v/>
      </c>
      <c r="BJ21" s="152"/>
      <c r="BK21" s="152"/>
      <c r="BL21" s="168" t="str">
        <f t="shared" si="33"/>
        <v/>
      </c>
      <c r="BM21" s="152"/>
      <c r="BN21" s="152"/>
      <c r="BO21" s="169"/>
      <c r="BP21" s="170" t="str">
        <f t="shared" ca="1" si="25"/>
        <v/>
      </c>
      <c r="BQ21" s="171" t="str">
        <f t="shared" ca="1" si="26"/>
        <v/>
      </c>
      <c r="BR21" s="172"/>
      <c r="BS21" s="172"/>
      <c r="BT21" s="173" t="str">
        <f t="shared" ca="1" si="27"/>
        <v/>
      </c>
      <c r="BU21" s="152"/>
      <c r="BV21" s="18" t="str">
        <f t="shared" ca="1" si="18"/>
        <v/>
      </c>
    </row>
    <row r="22" spans="1:74" s="17" customFormat="1" ht="14.25" customHeight="1" x14ac:dyDescent="0.25">
      <c r="A22" s="31" t="str">
        <f t="shared" ca="1" si="19"/>
        <v/>
      </c>
      <c r="B22" s="109"/>
      <c r="C22" s="109" t="s">
        <v>56</v>
      </c>
      <c r="D22" s="109" t="s">
        <v>56</v>
      </c>
      <c r="E22" s="109" t="s">
        <v>56</v>
      </c>
      <c r="F22" s="109" t="s">
        <v>73</v>
      </c>
      <c r="G22" s="109"/>
      <c r="H22" s="109"/>
      <c r="I22" s="109"/>
      <c r="J22" s="109"/>
      <c r="K22" s="152"/>
      <c r="L22" s="174">
        <v>7332</v>
      </c>
      <c r="M22" s="90">
        <f t="shared" si="20"/>
        <v>0</v>
      </c>
      <c r="N22" s="175">
        <f>SUM(N23:N32)</f>
        <v>0</v>
      </c>
      <c r="O22" s="175"/>
      <c r="P22" s="175"/>
      <c r="Q22" s="152"/>
      <c r="R22" s="152"/>
      <c r="S22" s="152"/>
      <c r="T22" s="152"/>
      <c r="U22" s="152"/>
      <c r="V22" s="152"/>
      <c r="W22" s="152"/>
      <c r="X22" s="152"/>
      <c r="Y22" s="152"/>
      <c r="Z22" s="163"/>
      <c r="AA22" s="164"/>
      <c r="AB22" s="152"/>
      <c r="AC22" s="165"/>
      <c r="AD22" s="166"/>
      <c r="AE22" s="166"/>
      <c r="AF22" s="164"/>
      <c r="AG22" s="152"/>
      <c r="AH22" s="152"/>
      <c r="AI22" s="152"/>
      <c r="AJ22" s="164"/>
      <c r="AK22" s="152"/>
      <c r="AL22" s="152"/>
      <c r="AM22" s="152"/>
      <c r="AN22" s="164"/>
      <c r="AO22" s="152"/>
      <c r="AP22" s="152"/>
      <c r="AQ22" s="152"/>
      <c r="AR22" s="163">
        <f t="shared" si="11"/>
        <v>4</v>
      </c>
      <c r="AS22" s="152">
        <f>IF($AR23&gt;$AR22, IFERROR(MATCH($AR22, $AR23:$AR$90, 0)-1, ROW($AS$90)-ROW()), "")</f>
        <v>10</v>
      </c>
      <c r="AT22" s="164">
        <f t="shared" ca="1" si="28"/>
        <v>0</v>
      </c>
      <c r="AU22" s="152"/>
      <c r="AV22" s="152"/>
      <c r="AW22" s="167">
        <f t="shared" ca="1" si="21"/>
        <v>0</v>
      </c>
      <c r="AX22" s="152"/>
      <c r="AY22" s="152"/>
      <c r="AZ22" s="35" t="str">
        <f t="shared" ca="1" si="29"/>
        <v/>
      </c>
      <c r="BA22" s="19" t="str">
        <f t="shared" si="30"/>
        <v/>
      </c>
      <c r="BB22" s="19" t="str">
        <f t="shared" si="31"/>
        <v/>
      </c>
      <c r="BC22" s="37" t="str">
        <f t="shared" ca="1" si="22"/>
        <v/>
      </c>
      <c r="BD22" s="19" t="str">
        <f t="shared" si="23"/>
        <v/>
      </c>
      <c r="BE22" s="19" t="str">
        <f t="shared" si="24"/>
        <v/>
      </c>
      <c r="BF22" s="167" t="str">
        <f t="shared" ca="1" si="14"/>
        <v/>
      </c>
      <c r="BG22" s="152"/>
      <c r="BH22" s="152"/>
      <c r="BI22" s="167" t="str">
        <f t="shared" si="32"/>
        <v/>
      </c>
      <c r="BJ22" s="152"/>
      <c r="BK22" s="152"/>
      <c r="BL22" s="168" t="str">
        <f t="shared" si="33"/>
        <v/>
      </c>
      <c r="BM22" s="152"/>
      <c r="BN22" s="152"/>
      <c r="BO22" s="169"/>
      <c r="BP22" s="170" t="str">
        <f t="shared" ca="1" si="25"/>
        <v/>
      </c>
      <c r="BQ22" s="171" t="str">
        <f t="shared" ca="1" si="26"/>
        <v/>
      </c>
      <c r="BR22" s="172"/>
      <c r="BS22" s="172"/>
      <c r="BT22" s="173" t="str">
        <f t="shared" ca="1" si="27"/>
        <v/>
      </c>
      <c r="BU22" s="152"/>
      <c r="BV22" s="18" t="str">
        <f t="shared" ca="1" si="18"/>
        <v/>
      </c>
    </row>
    <row r="23" spans="1:74" s="17" customFormat="1" ht="14.25" customHeight="1" x14ac:dyDescent="0.25">
      <c r="A23" s="31" t="str">
        <f t="shared" ca="1" si="19"/>
        <v/>
      </c>
      <c r="B23" s="109"/>
      <c r="C23" s="109" t="s">
        <v>56</v>
      </c>
      <c r="D23" s="109" t="s">
        <v>56</v>
      </c>
      <c r="E23" s="109" t="s">
        <v>56</v>
      </c>
      <c r="F23" s="109" t="s">
        <v>56</v>
      </c>
      <c r="G23" s="109" t="s">
        <v>74</v>
      </c>
      <c r="H23" s="109"/>
      <c r="I23" s="109"/>
      <c r="J23" s="109"/>
      <c r="K23" s="152"/>
      <c r="L23" s="174"/>
      <c r="M23" s="90">
        <f>SUM(N23:P23)</f>
        <v>0</v>
      </c>
      <c r="N23" s="175"/>
      <c r="O23" s="175"/>
      <c r="P23" s="175"/>
      <c r="Q23" s="152"/>
      <c r="R23" s="152"/>
      <c r="S23" s="152"/>
      <c r="T23" s="152"/>
      <c r="U23" s="152"/>
      <c r="V23" s="152"/>
      <c r="W23" s="152"/>
      <c r="X23" s="152"/>
      <c r="Y23" s="152"/>
      <c r="Z23" s="163"/>
      <c r="AA23" s="164"/>
      <c r="AB23" s="152"/>
      <c r="AC23" s="165"/>
      <c r="AD23" s="166"/>
      <c r="AE23" s="166"/>
      <c r="AF23" s="164"/>
      <c r="AG23" s="152"/>
      <c r="AH23" s="152"/>
      <c r="AI23" s="152"/>
      <c r="AJ23" s="164"/>
      <c r="AK23" s="152"/>
      <c r="AL23" s="152"/>
      <c r="AM23" s="152"/>
      <c r="AN23" s="164"/>
      <c r="AO23" s="152"/>
      <c r="AP23" s="152"/>
      <c r="AQ23" s="152"/>
      <c r="AR23" s="163">
        <f t="shared" si="11"/>
        <v>5</v>
      </c>
      <c r="AS23" s="152" t="str">
        <f>IF($AR26&gt;$AR23, IFERROR(MATCH($AR23, $AR26:$AR$90, 0)-1, ROW($AS$90)-ROW()), "")</f>
        <v/>
      </c>
      <c r="AT23" s="164">
        <f t="shared" ca="1" si="28"/>
        <v>0</v>
      </c>
      <c r="AU23" s="152"/>
      <c r="AV23" s="152"/>
      <c r="AW23" s="167">
        <f t="shared" ca="1" si="21"/>
        <v>0</v>
      </c>
      <c r="AX23" s="152"/>
      <c r="AY23" s="152"/>
      <c r="AZ23" s="35" t="str">
        <f t="shared" ca="1" si="29"/>
        <v/>
      </c>
      <c r="BA23" s="19" t="str">
        <f t="shared" si="30"/>
        <v/>
      </c>
      <c r="BB23" s="19" t="str">
        <f t="shared" si="31"/>
        <v/>
      </c>
      <c r="BC23" s="37" t="str">
        <f t="shared" ca="1" si="22"/>
        <v/>
      </c>
      <c r="BD23" s="19" t="str">
        <f t="shared" si="23"/>
        <v/>
      </c>
      <c r="BE23" s="19" t="str">
        <f t="shared" si="24"/>
        <v/>
      </c>
      <c r="BF23" s="167" t="str">
        <f t="shared" ca="1" si="14"/>
        <v/>
      </c>
      <c r="BG23" s="152"/>
      <c r="BH23" s="152"/>
      <c r="BI23" s="167" t="str">
        <f t="shared" si="32"/>
        <v/>
      </c>
      <c r="BJ23" s="152"/>
      <c r="BK23" s="152"/>
      <c r="BL23" s="168" t="str">
        <f t="shared" si="33"/>
        <v/>
      </c>
      <c r="BM23" s="152"/>
      <c r="BN23" s="152"/>
      <c r="BO23" s="169"/>
      <c r="BP23" s="170" t="str">
        <f t="shared" ca="1" si="25"/>
        <v/>
      </c>
      <c r="BQ23" s="171" t="str">
        <f t="shared" ca="1" si="26"/>
        <v/>
      </c>
      <c r="BR23" s="172"/>
      <c r="BS23" s="172"/>
      <c r="BT23" s="173" t="str">
        <f t="shared" ca="1" si="27"/>
        <v/>
      </c>
      <c r="BU23" s="152"/>
      <c r="BV23" s="18" t="str">
        <f t="shared" ca="1" si="18"/>
        <v/>
      </c>
    </row>
    <row r="24" spans="1:74" s="17" customFormat="1" ht="14.25" customHeight="1" x14ac:dyDescent="0.25">
      <c r="A24" s="31"/>
      <c r="B24" s="109"/>
      <c r="C24" s="109"/>
      <c r="D24" s="109"/>
      <c r="E24" s="109"/>
      <c r="F24" s="109"/>
      <c r="G24" s="109" t="s">
        <v>75</v>
      </c>
      <c r="H24" s="109"/>
      <c r="I24" s="109"/>
      <c r="J24" s="109"/>
      <c r="K24" s="152"/>
      <c r="L24" s="174"/>
      <c r="M24" s="90">
        <f>SUM(N24:P24)</f>
        <v>0</v>
      </c>
      <c r="N24" s="175"/>
      <c r="O24" s="175"/>
      <c r="P24" s="175"/>
      <c r="Q24" s="152"/>
      <c r="R24" s="152"/>
      <c r="S24" s="152"/>
      <c r="T24" s="152"/>
      <c r="U24" s="152"/>
      <c r="V24" s="152"/>
      <c r="W24" s="152"/>
      <c r="X24" s="152"/>
      <c r="Y24" s="152"/>
      <c r="Z24" s="163"/>
      <c r="AA24" s="164"/>
      <c r="AB24" s="152"/>
      <c r="AC24" s="165"/>
      <c r="AD24" s="166"/>
      <c r="AE24" s="166"/>
      <c r="AF24" s="164"/>
      <c r="AG24" s="152"/>
      <c r="AH24" s="152"/>
      <c r="AI24" s="152"/>
      <c r="AJ24" s="164"/>
      <c r="AK24" s="152"/>
      <c r="AL24" s="152"/>
      <c r="AM24" s="152"/>
      <c r="AN24" s="164"/>
      <c r="AO24" s="152"/>
      <c r="AP24" s="152"/>
      <c r="AQ24" s="152"/>
      <c r="AR24" s="163">
        <f t="shared" ref="AR24:AR25" si="34">IF(C24&lt;&gt;"",1,IF(D24&lt;&gt;"",2,IF(E24&lt;&gt;"",3,IF(F24&lt;&gt;"",4,IF(G24&lt;&gt;"",5,IF(H24&lt;&gt;"",6,IF(I24&lt;&gt;"",7,IF(J24&lt;&gt;"",8))))))))</f>
        <v>5</v>
      </c>
      <c r="AS24" s="152" t="str">
        <f>IF($AR27&gt;$AR24, IFERROR(MATCH($AR24, $AR27:$AR$90, 0)-1, ROW($AS$90)-ROW()), "")</f>
        <v/>
      </c>
      <c r="AT24" s="164">
        <f t="shared" ref="AT24:AT25" ca="1" si="35">IF(AG24&lt;&gt;-1, IF(AC24&lt;&gt;"", AC24, IF($AS24&lt;&gt;"", SUMIF(OFFSET($AR24, 1, 0, $AS24), $AR24+1, OFFSET(N24, 1, 0, $AS24)), N24)), "")</f>
        <v>0</v>
      </c>
      <c r="AU24" s="152"/>
      <c r="AV24" s="152"/>
      <c r="AW24" s="167">
        <f t="shared" ref="AW24:AW25" ca="1" si="36">IF(AT24&lt;&gt;0, AT24, N24)</f>
        <v>0</v>
      </c>
      <c r="AX24" s="152"/>
      <c r="AY24" s="152"/>
      <c r="AZ24" s="35" t="str">
        <f t="shared" ref="AZ24:AZ25" ca="1" si="37">IF(AG24&lt;&gt;-1, IF(ISTEXT(N24), IFERROR(IF(SEARCH(".", N24)&lt;&gt;0, "| Veld '"&amp;AZ$4&amp;ROW()&amp;"': "&amp;Fout_punt), "| Veld '"&amp;AZ$4&amp;ROW()&amp;"': "&amp;Fout_geen_getal), IF(N24&lt;&gt;AW24, "| Veld '"&amp;AZ$4&amp;ROW()&amp;"': "&amp;Fout_som&amp;TEXT(AW24,"#.##0,00 €")&amp;"  ", IF($AB24&lt;&gt;0, IF(N24&gt;0, "| Veld '"&amp;AZ$4&amp;ROW()&amp;"': "&amp;Fout_positief, ""), IF($AA24&lt;&gt;1, IF(N24&lt;0, "| Veld '"&amp;AZ$4&amp;ROW()&amp;"': "&amp;Fout_negatief, ""), "")))), "")</f>
        <v/>
      </c>
      <c r="BA24" s="19" t="str">
        <f t="shared" ref="BA24:BA25" si="38">IF(AH24&lt;&gt;-1, IF(ISTEXT(O24), IFERROR(IF(SEARCH(".", O24)&lt;&gt;0, "| Veld '"&amp;BA$4&amp;ROW()&amp;"': "&amp;Fout_punt), "| Veld '"&amp;BA$4&amp;ROW()&amp;"': "&amp;Fout_geen_getal), IF(O24&lt;&gt;AX24, "| Veld '"&amp;BA$4&amp;ROW()&amp;"': "&amp;Fout_som&amp;TEXT(AX24,"#.##0,00 €")&amp;"  ", IF($AB24&lt;&gt;0, IF(O24&gt;0, "| Veld '"&amp;BA$4&amp;ROW()&amp;"': "&amp;Fout_positief, ""), IF($AA24&lt;&gt;1, IF(O24&lt;0, "| Veld '"&amp;BA$4&amp;ROW()&amp;"': "&amp;Fout_negatief, ""), "")))), "")</f>
        <v/>
      </c>
      <c r="BB24" s="19" t="str">
        <f t="shared" ref="BB24:BB25" si="39">IF(AI24&lt;&gt;-1, IF(ISTEXT(P24), IFERROR(IF(SEARCH(".", P24)&lt;&gt;0, "| Veld '"&amp;BB$4&amp;ROW()&amp;"': "&amp;Fout_punt), "| Veld '"&amp;BB$4&amp;ROW()&amp;"': "&amp;Fout_geen_getal), IF(P24&lt;&gt;AY24, "| Veld '"&amp;BB$4&amp;ROW()&amp;"': "&amp;Fout_som&amp;TEXT(AY24,"#.##0,00 €")&amp;"  ", IF($AB24&lt;&gt;0, IF(P24&gt;0, "| Veld '"&amp;BB$4&amp;ROW()&amp;"': "&amp;Fout_positief, ""), IF($AA24&lt;&gt;1, IF(P24&lt;0, "| Veld '"&amp;BB$4&amp;ROW()&amp;"': "&amp;Fout_negatief, ""), "")))), "")</f>
        <v/>
      </c>
      <c r="BC24" s="37" t="str">
        <f t="shared" ref="BC24:BC25" ca="1" si="40">IF(AZ24&lt;&gt;"", ROW(), "")</f>
        <v/>
      </c>
      <c r="BD24" s="19" t="str">
        <f t="shared" ref="BD24:BD25" si="41">IF(BA24&lt;&gt;"", ROW(), "")</f>
        <v/>
      </c>
      <c r="BE24" s="19" t="str">
        <f t="shared" ref="BE24:BE25" si="42">IF(BB24&lt;&gt;"", ROW(), "")</f>
        <v/>
      </c>
      <c r="BF24" s="167" t="str">
        <f t="shared" ref="BF24:BF25" ca="1" si="43">IF(AT24&lt;&gt;AW24, "| Veld '"&amp;BF$4&amp;ROW()&amp;"': "&amp;Info_lege_velden, "")</f>
        <v/>
      </c>
      <c r="BG24" s="152"/>
      <c r="BH24" s="152"/>
      <c r="BI24" s="167" t="str">
        <f t="shared" ref="BI24:BI25" si="44">IF(AF24&gt;0, "| Veld '"&amp;BI$4&amp;ROW()&amp;"': Dit veld is verplicht.  ", "")</f>
        <v/>
      </c>
      <c r="BJ24" s="152"/>
      <c r="BK24" s="152"/>
      <c r="BL24" s="168" t="str">
        <f t="shared" ref="BL24:BL25" si="45">IF(AG24&lt;0, IF(N24&lt;&gt;0, "| Veld '"&amp;BL$4&amp;ROW()&amp;"'"&amp;Fout_redundant, ""), "")</f>
        <v/>
      </c>
      <c r="BM24" s="152"/>
      <c r="BN24" s="152"/>
      <c r="BO24" s="169"/>
      <c r="BP24" s="170" t="str">
        <f t="shared" ref="BP24:BP25" ca="1" si="46">AJ24&amp;AZ24&amp;BF24&amp;BL24&amp;AK24&amp;BA24&amp;BG24&amp;BM24&amp;AL24&amp;BB24&amp;BH24&amp;BN24&amp;AM24</f>
        <v/>
      </c>
      <c r="BQ24" s="171" t="str">
        <f t="shared" ref="BQ24:BQ25" ca="1" si="47">IF($AS24&lt;&gt;"", IF(SUMIF(OFFSET($AR24, 1, 0, $AS24), "&gt;"&amp;$AR24, OFFSET(BC24, 1, 0, $AS24))&lt;&gt;0, IFERROR( "| Veld '"&amp;BQ$4&amp;ROW()&amp;"': "&amp;Waarschuwing_1&amp;_xlfn.TEXTJOIN(" &amp; ", TRUE, OFFSET(BC24,1,0,$AS24))&amp;" in kolom '"&amp;BQ$4&amp;"'"&amp;Waarschuwing_2, "| Veld '"&amp;BQ$4&amp;ROW()&amp;"': "&amp;Waarschuwing_legacy), ""), "")</f>
        <v/>
      </c>
      <c r="BR24" s="172"/>
      <c r="BS24" s="172"/>
      <c r="BT24" s="173" t="str">
        <f t="shared" ref="BT24:BT25" ca="1" si="48">AN24&amp;BQ24&amp;AO24</f>
        <v/>
      </c>
      <c r="BU24" s="152"/>
      <c r="BV24" s="18"/>
    </row>
    <row r="25" spans="1:74" s="17" customFormat="1" ht="14.25" customHeight="1" x14ac:dyDescent="0.25">
      <c r="A25" s="31"/>
      <c r="B25" s="109"/>
      <c r="C25" s="109"/>
      <c r="D25" s="109"/>
      <c r="E25" s="109"/>
      <c r="F25" s="109"/>
      <c r="G25" s="109" t="s">
        <v>76</v>
      </c>
      <c r="H25" s="109"/>
      <c r="I25" s="109"/>
      <c r="J25" s="109"/>
      <c r="K25" s="152"/>
      <c r="L25" s="174"/>
      <c r="M25" s="90">
        <f>SUM(N25:P25)</f>
        <v>0</v>
      </c>
      <c r="N25" s="175"/>
      <c r="O25" s="175"/>
      <c r="P25" s="175"/>
      <c r="Q25" s="152"/>
      <c r="R25" s="152"/>
      <c r="S25" s="152"/>
      <c r="T25" s="152"/>
      <c r="U25" s="152"/>
      <c r="V25" s="152"/>
      <c r="W25" s="152"/>
      <c r="X25" s="152"/>
      <c r="Y25" s="152"/>
      <c r="Z25" s="163"/>
      <c r="AA25" s="164"/>
      <c r="AB25" s="152"/>
      <c r="AC25" s="165"/>
      <c r="AD25" s="166"/>
      <c r="AE25" s="166"/>
      <c r="AF25" s="164"/>
      <c r="AG25" s="152"/>
      <c r="AH25" s="152"/>
      <c r="AI25" s="152"/>
      <c r="AJ25" s="164"/>
      <c r="AK25" s="152"/>
      <c r="AL25" s="152"/>
      <c r="AM25" s="152"/>
      <c r="AN25" s="164"/>
      <c r="AO25" s="152"/>
      <c r="AP25" s="152"/>
      <c r="AQ25" s="152"/>
      <c r="AR25" s="163">
        <f t="shared" si="34"/>
        <v>5</v>
      </c>
      <c r="AS25" s="152" t="str">
        <f>IF($AR28&gt;$AR25, IFERROR(MATCH($AR25, $AR28:$AR$90, 0)-1, ROW($AS$90)-ROW()), "")</f>
        <v/>
      </c>
      <c r="AT25" s="164">
        <f t="shared" ca="1" si="35"/>
        <v>0</v>
      </c>
      <c r="AU25" s="152"/>
      <c r="AV25" s="152"/>
      <c r="AW25" s="167">
        <f t="shared" ca="1" si="36"/>
        <v>0</v>
      </c>
      <c r="AX25" s="152"/>
      <c r="AY25" s="152"/>
      <c r="AZ25" s="35" t="str">
        <f t="shared" ca="1" si="37"/>
        <v/>
      </c>
      <c r="BA25" s="19" t="str">
        <f t="shared" si="38"/>
        <v/>
      </c>
      <c r="BB25" s="19" t="str">
        <f t="shared" si="39"/>
        <v/>
      </c>
      <c r="BC25" s="37" t="str">
        <f t="shared" ca="1" si="40"/>
        <v/>
      </c>
      <c r="BD25" s="19" t="str">
        <f t="shared" si="41"/>
        <v/>
      </c>
      <c r="BE25" s="19" t="str">
        <f t="shared" si="42"/>
        <v/>
      </c>
      <c r="BF25" s="167" t="str">
        <f t="shared" ca="1" si="43"/>
        <v/>
      </c>
      <c r="BG25" s="152"/>
      <c r="BH25" s="152"/>
      <c r="BI25" s="167" t="str">
        <f t="shared" si="44"/>
        <v/>
      </c>
      <c r="BJ25" s="152"/>
      <c r="BK25" s="152"/>
      <c r="BL25" s="168" t="str">
        <f t="shared" si="45"/>
        <v/>
      </c>
      <c r="BM25" s="152"/>
      <c r="BN25" s="152"/>
      <c r="BO25" s="169"/>
      <c r="BP25" s="170" t="str">
        <f t="shared" ca="1" si="46"/>
        <v/>
      </c>
      <c r="BQ25" s="171" t="str">
        <f t="shared" ca="1" si="47"/>
        <v/>
      </c>
      <c r="BR25" s="172"/>
      <c r="BS25" s="172"/>
      <c r="BT25" s="173" t="str">
        <f t="shared" ca="1" si="48"/>
        <v/>
      </c>
      <c r="BU25" s="152"/>
      <c r="BV25" s="18"/>
    </row>
    <row r="26" spans="1:74" s="17" customFormat="1" ht="14.25" customHeight="1" x14ac:dyDescent="0.25">
      <c r="A26" s="31" t="str">
        <f t="shared" ca="1" si="19"/>
        <v/>
      </c>
      <c r="B26" s="109"/>
      <c r="C26" s="109"/>
      <c r="D26" s="109"/>
      <c r="E26" s="109"/>
      <c r="F26" s="109"/>
      <c r="G26" s="109" t="s">
        <v>77</v>
      </c>
      <c r="H26" s="109"/>
      <c r="I26" s="109"/>
      <c r="J26" s="109"/>
      <c r="K26" s="152"/>
      <c r="L26" s="174"/>
      <c r="M26" s="90">
        <f t="shared" si="20"/>
        <v>0</v>
      </c>
      <c r="N26" s="175"/>
      <c r="O26" s="175"/>
      <c r="P26" s="175"/>
      <c r="Q26" s="152"/>
      <c r="R26" s="152"/>
      <c r="S26" s="152"/>
      <c r="T26" s="152"/>
      <c r="U26" s="152"/>
      <c r="V26" s="152"/>
      <c r="W26" s="152"/>
      <c r="X26" s="152"/>
      <c r="Y26" s="152"/>
      <c r="Z26" s="163"/>
      <c r="AA26" s="164"/>
      <c r="AB26" s="152"/>
      <c r="AC26" s="165"/>
      <c r="AD26" s="166"/>
      <c r="AE26" s="166"/>
      <c r="AF26" s="164"/>
      <c r="AG26" s="152">
        <f>IF(N26&lt;&gt;"", 0, 1)</f>
        <v>1</v>
      </c>
      <c r="AH26" s="152"/>
      <c r="AI26" s="152"/>
      <c r="AJ26" s="164"/>
      <c r="AK26" s="152"/>
      <c r="AL26" s="152"/>
      <c r="AM26" s="152"/>
      <c r="AN26" s="164"/>
      <c r="AO26" s="152"/>
      <c r="AP26" s="152"/>
      <c r="AQ26" s="152"/>
      <c r="AR26" s="163">
        <f t="shared" si="11"/>
        <v>5</v>
      </c>
      <c r="AS26" s="152" t="str">
        <f>IF($AR27&gt;$AR26, IFERROR(MATCH($AR26, $AR27:$AR$90, 0)-1, ROW($AS$90)-ROW()), "")</f>
        <v/>
      </c>
      <c r="AT26" s="164">
        <f t="shared" ca="1" si="28"/>
        <v>0</v>
      </c>
      <c r="AU26" s="152"/>
      <c r="AV26" s="152"/>
      <c r="AW26" s="167">
        <f t="shared" ca="1" si="21"/>
        <v>0</v>
      </c>
      <c r="AX26" s="152"/>
      <c r="AY26" s="152"/>
      <c r="AZ26" s="35" t="str">
        <f t="shared" ca="1" si="29"/>
        <v/>
      </c>
      <c r="BA26" s="19" t="str">
        <f t="shared" si="30"/>
        <v/>
      </c>
      <c r="BB26" s="19" t="str">
        <f t="shared" si="31"/>
        <v/>
      </c>
      <c r="BC26" s="37" t="str">
        <f t="shared" ca="1" si="22"/>
        <v/>
      </c>
      <c r="BD26" s="19" t="str">
        <f t="shared" si="23"/>
        <v/>
      </c>
      <c r="BE26" s="19" t="str">
        <f t="shared" si="24"/>
        <v/>
      </c>
      <c r="BF26" s="167" t="str">
        <f t="shared" ca="1" si="14"/>
        <v/>
      </c>
      <c r="BG26" s="152"/>
      <c r="BH26" s="152"/>
      <c r="BI26" s="167" t="str">
        <f t="shared" si="32"/>
        <v/>
      </c>
      <c r="BJ26" s="152"/>
      <c r="BK26" s="152"/>
      <c r="BL26" s="168" t="str">
        <f t="shared" si="33"/>
        <v/>
      </c>
      <c r="BM26" s="152"/>
      <c r="BN26" s="152"/>
      <c r="BO26" s="169"/>
      <c r="BP26" s="170" t="str">
        <f t="shared" ca="1" si="25"/>
        <v/>
      </c>
      <c r="BQ26" s="171" t="str">
        <f t="shared" ca="1" si="26"/>
        <v/>
      </c>
      <c r="BR26" s="172"/>
      <c r="BS26" s="172"/>
      <c r="BT26" s="173" t="str">
        <f t="shared" ca="1" si="27"/>
        <v/>
      </c>
      <c r="BU26" s="152"/>
      <c r="BV26" s="18" t="str">
        <f t="shared" ca="1" si="18"/>
        <v/>
      </c>
    </row>
    <row r="27" spans="1:74" s="17" customFormat="1" ht="14.25" customHeight="1" x14ac:dyDescent="0.25">
      <c r="A27" s="31" t="str">
        <f t="shared" ca="1" si="19"/>
        <v/>
      </c>
      <c r="B27" s="109"/>
      <c r="C27" s="109"/>
      <c r="D27" s="109"/>
      <c r="E27" s="109"/>
      <c r="F27" s="109"/>
      <c r="G27" s="109" t="s">
        <v>78</v>
      </c>
      <c r="H27" s="109"/>
      <c r="I27" s="109"/>
      <c r="J27" s="109"/>
      <c r="K27" s="152"/>
      <c r="L27" s="174"/>
      <c r="M27" s="90">
        <f t="shared" si="20"/>
        <v>0</v>
      </c>
      <c r="N27" s="175"/>
      <c r="O27" s="175"/>
      <c r="P27" s="175"/>
      <c r="Q27" s="152"/>
      <c r="R27" s="152"/>
      <c r="S27" s="152"/>
      <c r="T27" s="152"/>
      <c r="U27" s="152"/>
      <c r="V27" s="152"/>
      <c r="W27" s="152"/>
      <c r="X27" s="152"/>
      <c r="Y27" s="152"/>
      <c r="Z27" s="163"/>
      <c r="AA27" s="164"/>
      <c r="AB27" s="152"/>
      <c r="AC27" s="165"/>
      <c r="AD27" s="166"/>
      <c r="AE27" s="166"/>
      <c r="AF27" s="164"/>
      <c r="AG27" s="152"/>
      <c r="AH27" s="152"/>
      <c r="AI27" s="152"/>
      <c r="AJ27" s="164"/>
      <c r="AK27" s="152"/>
      <c r="AL27" s="152"/>
      <c r="AM27" s="152"/>
      <c r="AN27" s="164"/>
      <c r="AO27" s="152"/>
      <c r="AP27" s="152"/>
      <c r="AQ27" s="152"/>
      <c r="AR27" s="163">
        <f t="shared" si="11"/>
        <v>5</v>
      </c>
      <c r="AS27" s="152" t="str">
        <f>IF($AR28&gt;$AR27, IFERROR(MATCH($AR27, $AR28:$AR$90, 0)-1, ROW($AS$90)-ROW()), "")</f>
        <v/>
      </c>
      <c r="AT27" s="164">
        <f t="shared" ca="1" si="28"/>
        <v>0</v>
      </c>
      <c r="AU27" s="152"/>
      <c r="AV27" s="152"/>
      <c r="AW27" s="167">
        <f t="shared" ca="1" si="21"/>
        <v>0</v>
      </c>
      <c r="AX27" s="152"/>
      <c r="AY27" s="152"/>
      <c r="AZ27" s="35" t="str">
        <f t="shared" ca="1" si="29"/>
        <v/>
      </c>
      <c r="BA27" s="19" t="str">
        <f t="shared" si="30"/>
        <v/>
      </c>
      <c r="BB27" s="19" t="str">
        <f t="shared" si="31"/>
        <v/>
      </c>
      <c r="BC27" s="37" t="str">
        <f t="shared" ca="1" si="22"/>
        <v/>
      </c>
      <c r="BD27" s="19" t="str">
        <f t="shared" si="23"/>
        <v/>
      </c>
      <c r="BE27" s="19" t="str">
        <f t="shared" si="24"/>
        <v/>
      </c>
      <c r="BF27" s="167" t="str">
        <f t="shared" ca="1" si="14"/>
        <v/>
      </c>
      <c r="BG27" s="152"/>
      <c r="BH27" s="152"/>
      <c r="BI27" s="167" t="str">
        <f t="shared" si="32"/>
        <v/>
      </c>
      <c r="BJ27" s="152"/>
      <c r="BK27" s="152"/>
      <c r="BL27" s="168" t="str">
        <f t="shared" si="33"/>
        <v/>
      </c>
      <c r="BM27" s="152"/>
      <c r="BN27" s="152"/>
      <c r="BO27" s="169"/>
      <c r="BP27" s="170" t="str">
        <f t="shared" ca="1" si="25"/>
        <v/>
      </c>
      <c r="BQ27" s="171" t="str">
        <f t="shared" ca="1" si="26"/>
        <v/>
      </c>
      <c r="BR27" s="172"/>
      <c r="BS27" s="172"/>
      <c r="BT27" s="173" t="str">
        <f t="shared" ca="1" si="27"/>
        <v/>
      </c>
      <c r="BU27" s="152"/>
      <c r="BV27" s="18" t="str">
        <f t="shared" ca="1" si="18"/>
        <v/>
      </c>
    </row>
    <row r="28" spans="1:74" s="17" customFormat="1" ht="14.25" customHeight="1" x14ac:dyDescent="0.25">
      <c r="A28" s="31" t="str">
        <f t="shared" ca="1" si="19"/>
        <v/>
      </c>
      <c r="B28" s="109"/>
      <c r="C28" s="109"/>
      <c r="D28" s="109"/>
      <c r="E28" s="109"/>
      <c r="F28" s="109"/>
      <c r="G28" s="109" t="s">
        <v>79</v>
      </c>
      <c r="H28" s="109"/>
      <c r="I28" s="109"/>
      <c r="J28" s="109"/>
      <c r="K28" s="152"/>
      <c r="L28" s="174"/>
      <c r="M28" s="90">
        <f t="shared" si="20"/>
        <v>0</v>
      </c>
      <c r="N28" s="175"/>
      <c r="O28" s="175"/>
      <c r="P28" s="175"/>
      <c r="Q28" s="152"/>
      <c r="R28" s="152"/>
      <c r="S28" s="152"/>
      <c r="T28" s="152"/>
      <c r="U28" s="152"/>
      <c r="V28" s="152"/>
      <c r="W28" s="152"/>
      <c r="X28" s="152"/>
      <c r="Y28" s="152"/>
      <c r="Z28" s="163"/>
      <c r="AA28" s="164"/>
      <c r="AB28" s="152"/>
      <c r="AC28" s="165"/>
      <c r="AD28" s="166"/>
      <c r="AE28" s="166"/>
      <c r="AF28" s="164"/>
      <c r="AG28" s="152"/>
      <c r="AH28" s="152"/>
      <c r="AI28" s="152"/>
      <c r="AJ28" s="164"/>
      <c r="AK28" s="152"/>
      <c r="AL28" s="152"/>
      <c r="AM28" s="152"/>
      <c r="AN28" s="164"/>
      <c r="AO28" s="152"/>
      <c r="AP28" s="152"/>
      <c r="AQ28" s="152"/>
      <c r="AR28" s="163">
        <f t="shared" si="11"/>
        <v>5</v>
      </c>
      <c r="AS28" s="152" t="str">
        <f>IF($AR29&gt;$AR28, IFERROR(MATCH($AR28, $AR29:$AR$90, 0)-1, ROW($AS$90)-ROW()), "")</f>
        <v/>
      </c>
      <c r="AT28" s="164">
        <f t="shared" ca="1" si="28"/>
        <v>0</v>
      </c>
      <c r="AU28" s="152"/>
      <c r="AV28" s="152"/>
      <c r="AW28" s="167">
        <f t="shared" ca="1" si="21"/>
        <v>0</v>
      </c>
      <c r="AX28" s="152"/>
      <c r="AY28" s="152"/>
      <c r="AZ28" s="35" t="str">
        <f t="shared" ca="1" si="29"/>
        <v/>
      </c>
      <c r="BA28" s="19" t="str">
        <f t="shared" si="30"/>
        <v/>
      </c>
      <c r="BB28" s="19" t="str">
        <f t="shared" si="31"/>
        <v/>
      </c>
      <c r="BC28" s="37" t="str">
        <f t="shared" ca="1" si="22"/>
        <v/>
      </c>
      <c r="BD28" s="19" t="str">
        <f t="shared" si="23"/>
        <v/>
      </c>
      <c r="BE28" s="19" t="str">
        <f t="shared" si="24"/>
        <v/>
      </c>
      <c r="BF28" s="167" t="str">
        <f t="shared" ca="1" si="14"/>
        <v/>
      </c>
      <c r="BG28" s="152"/>
      <c r="BH28" s="152"/>
      <c r="BI28" s="167" t="str">
        <f t="shared" si="32"/>
        <v/>
      </c>
      <c r="BJ28" s="152"/>
      <c r="BK28" s="152"/>
      <c r="BL28" s="168" t="str">
        <f t="shared" si="33"/>
        <v/>
      </c>
      <c r="BM28" s="152"/>
      <c r="BN28" s="152"/>
      <c r="BO28" s="169"/>
      <c r="BP28" s="170" t="str">
        <f t="shared" ca="1" si="25"/>
        <v/>
      </c>
      <c r="BQ28" s="171" t="str">
        <f t="shared" ca="1" si="26"/>
        <v/>
      </c>
      <c r="BR28" s="172"/>
      <c r="BS28" s="172"/>
      <c r="BT28" s="173" t="str">
        <f t="shared" ca="1" si="27"/>
        <v/>
      </c>
      <c r="BU28" s="152"/>
      <c r="BV28" s="18" t="str">
        <f t="shared" ca="1" si="18"/>
        <v/>
      </c>
    </row>
    <row r="29" spans="1:74" s="17" customFormat="1" ht="14.25" hidden="1" customHeight="1" x14ac:dyDescent="0.25">
      <c r="A29" s="31" t="str">
        <f t="shared" ca="1" si="19"/>
        <v/>
      </c>
      <c r="B29" s="109"/>
      <c r="C29" s="109"/>
      <c r="D29" s="109"/>
      <c r="E29" s="109"/>
      <c r="F29" s="109"/>
      <c r="G29" s="109" t="s">
        <v>80</v>
      </c>
      <c r="H29" s="109"/>
      <c r="I29" s="109"/>
      <c r="J29" s="109"/>
      <c r="K29" s="152"/>
      <c r="L29" s="174"/>
      <c r="M29" s="90">
        <f t="shared" si="20"/>
        <v>0</v>
      </c>
      <c r="N29" s="175"/>
      <c r="O29" s="175"/>
      <c r="P29" s="175"/>
      <c r="Q29" s="152"/>
      <c r="R29" s="152"/>
      <c r="S29" s="152"/>
      <c r="T29" s="152"/>
      <c r="U29" s="152"/>
      <c r="V29" s="152"/>
      <c r="W29" s="152"/>
      <c r="X29" s="152"/>
      <c r="Y29" s="152"/>
      <c r="Z29" s="163"/>
      <c r="AA29" s="164"/>
      <c r="AB29" s="152"/>
      <c r="AC29" s="165"/>
      <c r="AD29" s="166"/>
      <c r="AE29" s="166"/>
      <c r="AF29" s="164"/>
      <c r="AG29" s="152"/>
      <c r="AH29" s="152"/>
      <c r="AI29" s="152"/>
      <c r="AJ29" s="164"/>
      <c r="AK29" s="152"/>
      <c r="AL29" s="152"/>
      <c r="AM29" s="152"/>
      <c r="AN29" s="164"/>
      <c r="AO29" s="152"/>
      <c r="AP29" s="152"/>
      <c r="AQ29" s="152"/>
      <c r="AR29" s="163">
        <f t="shared" si="11"/>
        <v>5</v>
      </c>
      <c r="AS29" s="152" t="str">
        <f>IF($AR30&gt;$AR29, IFERROR(MATCH($AR29, $AR30:$AR$90, 0)-1, ROW($AS$90)-ROW()), "")</f>
        <v/>
      </c>
      <c r="AT29" s="164">
        <f t="shared" ca="1" si="28"/>
        <v>0</v>
      </c>
      <c r="AU29" s="152"/>
      <c r="AV29" s="152"/>
      <c r="AW29" s="167">
        <f t="shared" ca="1" si="21"/>
        <v>0</v>
      </c>
      <c r="AX29" s="152"/>
      <c r="AY29" s="152"/>
      <c r="AZ29" s="35" t="str">
        <f t="shared" ca="1" si="29"/>
        <v/>
      </c>
      <c r="BA29" s="19" t="str">
        <f t="shared" si="30"/>
        <v/>
      </c>
      <c r="BB29" s="19" t="str">
        <f t="shared" si="31"/>
        <v/>
      </c>
      <c r="BC29" s="37" t="str">
        <f t="shared" ca="1" si="22"/>
        <v/>
      </c>
      <c r="BD29" s="19" t="str">
        <f t="shared" si="23"/>
        <v/>
      </c>
      <c r="BE29" s="19" t="str">
        <f t="shared" si="24"/>
        <v/>
      </c>
      <c r="BF29" s="167" t="str">
        <f t="shared" ca="1" si="14"/>
        <v/>
      </c>
      <c r="BG29" s="152"/>
      <c r="BH29" s="152"/>
      <c r="BI29" s="167" t="str">
        <f t="shared" si="32"/>
        <v/>
      </c>
      <c r="BJ29" s="152"/>
      <c r="BK29" s="152"/>
      <c r="BL29" s="168" t="str">
        <f t="shared" si="33"/>
        <v/>
      </c>
      <c r="BM29" s="152"/>
      <c r="BN29" s="152"/>
      <c r="BO29" s="169"/>
      <c r="BP29" s="170" t="str">
        <f t="shared" ca="1" si="25"/>
        <v/>
      </c>
      <c r="BQ29" s="171" t="str">
        <f t="shared" ca="1" si="26"/>
        <v/>
      </c>
      <c r="BR29" s="172"/>
      <c r="BS29" s="172"/>
      <c r="BT29" s="173" t="str">
        <f t="shared" ca="1" si="27"/>
        <v/>
      </c>
      <c r="BU29" s="152"/>
      <c r="BV29" s="18" t="str">
        <f t="shared" ca="1" si="18"/>
        <v/>
      </c>
    </row>
    <row r="30" spans="1:74" s="17" customFormat="1" ht="14.25" hidden="1" customHeight="1" x14ac:dyDescent="0.25">
      <c r="A30" s="31" t="str">
        <f t="shared" ca="1" si="19"/>
        <v/>
      </c>
      <c r="B30" s="109"/>
      <c r="C30" s="109"/>
      <c r="D30" s="109"/>
      <c r="E30" s="109"/>
      <c r="F30" s="109"/>
      <c r="G30" s="109" t="s">
        <v>81</v>
      </c>
      <c r="H30" s="109"/>
      <c r="I30" s="109"/>
      <c r="J30" s="109"/>
      <c r="K30" s="152"/>
      <c r="L30" s="174"/>
      <c r="M30" s="90">
        <f t="shared" si="20"/>
        <v>0</v>
      </c>
      <c r="N30" s="175"/>
      <c r="O30" s="175"/>
      <c r="P30" s="175"/>
      <c r="Q30" s="152"/>
      <c r="R30" s="152"/>
      <c r="S30" s="152"/>
      <c r="T30" s="152"/>
      <c r="U30" s="152"/>
      <c r="V30" s="152"/>
      <c r="W30" s="152"/>
      <c r="X30" s="152"/>
      <c r="Y30" s="152"/>
      <c r="Z30" s="163"/>
      <c r="AA30" s="164"/>
      <c r="AB30" s="152"/>
      <c r="AC30" s="165"/>
      <c r="AD30" s="166"/>
      <c r="AE30" s="166"/>
      <c r="AF30" s="164"/>
      <c r="AG30" s="152"/>
      <c r="AH30" s="152"/>
      <c r="AI30" s="152"/>
      <c r="AJ30" s="164"/>
      <c r="AK30" s="152"/>
      <c r="AL30" s="152"/>
      <c r="AM30" s="152"/>
      <c r="AN30" s="164"/>
      <c r="AO30" s="152"/>
      <c r="AP30" s="152"/>
      <c r="AQ30" s="152"/>
      <c r="AR30" s="163">
        <f t="shared" si="11"/>
        <v>5</v>
      </c>
      <c r="AS30" s="152" t="str">
        <f>IF($AR31&gt;$AR30, IFERROR(MATCH($AR30, $AR31:$AR$90, 0)-1, ROW($AS$90)-ROW()), "")</f>
        <v/>
      </c>
      <c r="AT30" s="164">
        <f t="shared" ca="1" si="28"/>
        <v>0</v>
      </c>
      <c r="AU30" s="152"/>
      <c r="AV30" s="152"/>
      <c r="AW30" s="167">
        <f t="shared" ca="1" si="21"/>
        <v>0</v>
      </c>
      <c r="AX30" s="152"/>
      <c r="AY30" s="152"/>
      <c r="AZ30" s="35" t="str">
        <f t="shared" ca="1" si="29"/>
        <v/>
      </c>
      <c r="BA30" s="19" t="str">
        <f t="shared" si="30"/>
        <v/>
      </c>
      <c r="BB30" s="19" t="str">
        <f t="shared" si="31"/>
        <v/>
      </c>
      <c r="BC30" s="37" t="str">
        <f t="shared" ca="1" si="22"/>
        <v/>
      </c>
      <c r="BD30" s="19" t="str">
        <f t="shared" si="23"/>
        <v/>
      </c>
      <c r="BE30" s="19" t="str">
        <f t="shared" si="24"/>
        <v/>
      </c>
      <c r="BF30" s="167" t="str">
        <f t="shared" ca="1" si="14"/>
        <v/>
      </c>
      <c r="BG30" s="152"/>
      <c r="BH30" s="152"/>
      <c r="BI30" s="167" t="str">
        <f t="shared" si="32"/>
        <v/>
      </c>
      <c r="BJ30" s="152"/>
      <c r="BK30" s="152"/>
      <c r="BL30" s="168" t="str">
        <f t="shared" si="33"/>
        <v/>
      </c>
      <c r="BM30" s="152"/>
      <c r="BN30" s="152"/>
      <c r="BO30" s="169"/>
      <c r="BP30" s="170" t="str">
        <f t="shared" ca="1" si="25"/>
        <v/>
      </c>
      <c r="BQ30" s="171" t="str">
        <f t="shared" ca="1" si="26"/>
        <v/>
      </c>
      <c r="BR30" s="172"/>
      <c r="BS30" s="172"/>
      <c r="BT30" s="173" t="str">
        <f t="shared" ca="1" si="27"/>
        <v/>
      </c>
      <c r="BU30" s="152"/>
      <c r="BV30" s="18" t="str">
        <f t="shared" ca="1" si="18"/>
        <v/>
      </c>
    </row>
    <row r="31" spans="1:74" s="17" customFormat="1" ht="14.25" hidden="1" customHeight="1" x14ac:dyDescent="0.25">
      <c r="A31" s="31" t="str">
        <f t="shared" ca="1" si="19"/>
        <v/>
      </c>
      <c r="B31" s="109"/>
      <c r="C31" s="109"/>
      <c r="D31" s="109"/>
      <c r="E31" s="109"/>
      <c r="F31" s="109"/>
      <c r="G31" s="109" t="s">
        <v>82</v>
      </c>
      <c r="H31" s="109"/>
      <c r="I31" s="109"/>
      <c r="J31" s="109"/>
      <c r="K31" s="152"/>
      <c r="L31" s="174"/>
      <c r="M31" s="90">
        <f t="shared" si="20"/>
        <v>0</v>
      </c>
      <c r="N31" s="175"/>
      <c r="O31" s="175"/>
      <c r="P31" s="175"/>
      <c r="Q31" s="152"/>
      <c r="R31" s="152"/>
      <c r="S31" s="152"/>
      <c r="T31" s="152"/>
      <c r="U31" s="152"/>
      <c r="V31" s="152"/>
      <c r="W31" s="152"/>
      <c r="X31" s="152"/>
      <c r="Y31" s="152"/>
      <c r="Z31" s="163"/>
      <c r="AA31" s="164"/>
      <c r="AB31" s="152"/>
      <c r="AC31" s="165"/>
      <c r="AD31" s="166"/>
      <c r="AE31" s="166"/>
      <c r="AF31" s="164"/>
      <c r="AG31" s="152"/>
      <c r="AH31" s="152"/>
      <c r="AI31" s="152"/>
      <c r="AJ31" s="164"/>
      <c r="AK31" s="152"/>
      <c r="AL31" s="152"/>
      <c r="AM31" s="152"/>
      <c r="AN31" s="164"/>
      <c r="AO31" s="152"/>
      <c r="AP31" s="152"/>
      <c r="AQ31" s="152"/>
      <c r="AR31" s="163">
        <f t="shared" si="11"/>
        <v>5</v>
      </c>
      <c r="AS31" s="152" t="str">
        <f>IF($AR32&gt;$AR31, IFERROR(MATCH($AR31, $AR32:$AR$90, 0)-1, ROW($AS$90)-ROW()), "")</f>
        <v/>
      </c>
      <c r="AT31" s="164">
        <f t="shared" ca="1" si="28"/>
        <v>0</v>
      </c>
      <c r="AU31" s="152"/>
      <c r="AV31" s="152"/>
      <c r="AW31" s="167">
        <f t="shared" ca="1" si="21"/>
        <v>0</v>
      </c>
      <c r="AX31" s="152"/>
      <c r="AY31" s="152"/>
      <c r="AZ31" s="35" t="str">
        <f t="shared" ca="1" si="29"/>
        <v/>
      </c>
      <c r="BA31" s="19" t="str">
        <f t="shared" si="30"/>
        <v/>
      </c>
      <c r="BB31" s="19" t="str">
        <f t="shared" si="31"/>
        <v/>
      </c>
      <c r="BC31" s="37" t="str">
        <f t="shared" ca="1" si="22"/>
        <v/>
      </c>
      <c r="BD31" s="19" t="str">
        <f t="shared" si="23"/>
        <v/>
      </c>
      <c r="BE31" s="19" t="str">
        <f t="shared" si="24"/>
        <v/>
      </c>
      <c r="BF31" s="167" t="str">
        <f t="shared" ca="1" si="14"/>
        <v/>
      </c>
      <c r="BG31" s="152"/>
      <c r="BH31" s="152"/>
      <c r="BI31" s="167" t="str">
        <f t="shared" si="32"/>
        <v/>
      </c>
      <c r="BJ31" s="152"/>
      <c r="BK31" s="152"/>
      <c r="BL31" s="168" t="str">
        <f t="shared" si="33"/>
        <v/>
      </c>
      <c r="BM31" s="152"/>
      <c r="BN31" s="152"/>
      <c r="BO31" s="169"/>
      <c r="BP31" s="170" t="str">
        <f t="shared" ca="1" si="25"/>
        <v/>
      </c>
      <c r="BQ31" s="171" t="str">
        <f t="shared" ca="1" si="26"/>
        <v/>
      </c>
      <c r="BR31" s="172"/>
      <c r="BS31" s="172"/>
      <c r="BT31" s="173" t="str">
        <f t="shared" ca="1" si="27"/>
        <v/>
      </c>
      <c r="BU31" s="152"/>
      <c r="BV31" s="18" t="str">
        <f t="shared" ca="1" si="18"/>
        <v/>
      </c>
    </row>
    <row r="32" spans="1:74" s="17" customFormat="1" ht="14.25" customHeight="1" x14ac:dyDescent="0.25">
      <c r="A32" s="31" t="str">
        <f t="shared" ca="1" si="19"/>
        <v/>
      </c>
      <c r="B32" s="109"/>
      <c r="C32" s="109"/>
      <c r="D32" s="109"/>
      <c r="E32" s="109"/>
      <c r="F32" s="109"/>
      <c r="G32" s="109" t="s">
        <v>83</v>
      </c>
      <c r="H32" s="109"/>
      <c r="I32" s="109"/>
      <c r="J32" s="109"/>
      <c r="K32" s="152"/>
      <c r="L32" s="174"/>
      <c r="M32" s="90">
        <f t="shared" si="20"/>
        <v>0</v>
      </c>
      <c r="N32" s="175"/>
      <c r="O32" s="175"/>
      <c r="P32" s="175"/>
      <c r="Q32" s="152"/>
      <c r="R32" s="152"/>
      <c r="S32" s="152"/>
      <c r="T32" s="152"/>
      <c r="U32" s="152"/>
      <c r="V32" s="152"/>
      <c r="W32" s="152"/>
      <c r="X32" s="152"/>
      <c r="Y32" s="152"/>
      <c r="Z32" s="163"/>
      <c r="AA32" s="164"/>
      <c r="AB32" s="152"/>
      <c r="AC32" s="165"/>
      <c r="AD32" s="166"/>
      <c r="AE32" s="166"/>
      <c r="AF32" s="164"/>
      <c r="AG32" s="152"/>
      <c r="AH32" s="152"/>
      <c r="AI32" s="152"/>
      <c r="AJ32" s="164"/>
      <c r="AK32" s="152"/>
      <c r="AL32" s="152"/>
      <c r="AM32" s="152"/>
      <c r="AN32" s="164"/>
      <c r="AO32" s="152"/>
      <c r="AP32" s="152"/>
      <c r="AQ32" s="152"/>
      <c r="AR32" s="163">
        <f t="shared" si="11"/>
        <v>5</v>
      </c>
      <c r="AS32" s="152" t="str">
        <f>IF($AR33&gt;$AR32, IFERROR(MATCH($AR32, $AR33:$AR$90, 0)-1, ROW($AS$90)-ROW()), "")</f>
        <v/>
      </c>
      <c r="AT32" s="164">
        <f t="shared" ca="1" si="28"/>
        <v>0</v>
      </c>
      <c r="AU32" s="152"/>
      <c r="AV32" s="152"/>
      <c r="AW32" s="167">
        <f t="shared" ca="1" si="21"/>
        <v>0</v>
      </c>
      <c r="AX32" s="152"/>
      <c r="AY32" s="152"/>
      <c r="AZ32" s="35" t="str">
        <f t="shared" ca="1" si="29"/>
        <v/>
      </c>
      <c r="BA32" s="19" t="str">
        <f t="shared" si="30"/>
        <v/>
      </c>
      <c r="BB32" s="19" t="str">
        <f t="shared" si="31"/>
        <v/>
      </c>
      <c r="BC32" s="37" t="str">
        <f t="shared" ca="1" si="22"/>
        <v/>
      </c>
      <c r="BD32" s="19" t="str">
        <f t="shared" si="23"/>
        <v/>
      </c>
      <c r="BE32" s="19" t="str">
        <f t="shared" si="24"/>
        <v/>
      </c>
      <c r="BF32" s="167" t="str">
        <f t="shared" ca="1" si="14"/>
        <v/>
      </c>
      <c r="BG32" s="152"/>
      <c r="BH32" s="152"/>
      <c r="BI32" s="167" t="str">
        <f t="shared" si="32"/>
        <v/>
      </c>
      <c r="BJ32" s="152"/>
      <c r="BK32" s="152"/>
      <c r="BL32" s="168" t="str">
        <f t="shared" si="33"/>
        <v/>
      </c>
      <c r="BM32" s="152"/>
      <c r="BN32" s="152"/>
      <c r="BO32" s="169"/>
      <c r="BP32" s="170" t="str">
        <f t="shared" ca="1" si="25"/>
        <v/>
      </c>
      <c r="BQ32" s="171" t="str">
        <f t="shared" ca="1" si="26"/>
        <v/>
      </c>
      <c r="BR32" s="172"/>
      <c r="BS32" s="172"/>
      <c r="BT32" s="173" t="str">
        <f t="shared" ca="1" si="27"/>
        <v/>
      </c>
      <c r="BU32" s="152"/>
      <c r="BV32" s="18" t="str">
        <f t="shared" ca="1" si="18"/>
        <v/>
      </c>
    </row>
    <row r="33" spans="1:74" s="17" customFormat="1" ht="14.25" customHeight="1" x14ac:dyDescent="0.25">
      <c r="A33" s="31" t="str">
        <f t="shared" ca="1" si="19"/>
        <v/>
      </c>
      <c r="B33" s="109"/>
      <c r="C33" s="109" t="s">
        <v>56</v>
      </c>
      <c r="D33" s="109" t="s">
        <v>56</v>
      </c>
      <c r="E33" s="109" t="s">
        <v>56</v>
      </c>
      <c r="F33" s="109" t="s">
        <v>84</v>
      </c>
      <c r="G33" s="109"/>
      <c r="H33" s="109"/>
      <c r="I33" s="109"/>
      <c r="J33" s="109"/>
      <c r="K33" s="152"/>
      <c r="L33" s="174">
        <v>7333</v>
      </c>
      <c r="M33" s="90">
        <f t="shared" si="20"/>
        <v>0</v>
      </c>
      <c r="N33" s="175"/>
      <c r="O33" s="175"/>
      <c r="P33" s="175"/>
      <c r="Q33" s="152"/>
      <c r="R33" s="152"/>
      <c r="S33" s="152"/>
      <c r="T33" s="152"/>
      <c r="U33" s="152"/>
      <c r="V33" s="152"/>
      <c r="W33" s="152"/>
      <c r="X33" s="152"/>
      <c r="Y33" s="152"/>
      <c r="Z33" s="163"/>
      <c r="AA33" s="164"/>
      <c r="AB33" s="152"/>
      <c r="AC33" s="165"/>
      <c r="AD33" s="166"/>
      <c r="AE33" s="166"/>
      <c r="AF33" s="164"/>
      <c r="AG33" s="152"/>
      <c r="AH33" s="152"/>
      <c r="AI33" s="152"/>
      <c r="AJ33" s="164"/>
      <c r="AK33" s="152"/>
      <c r="AL33" s="152"/>
      <c r="AM33" s="152"/>
      <c r="AN33" s="164"/>
      <c r="AO33" s="152"/>
      <c r="AP33" s="152"/>
      <c r="AQ33" s="152"/>
      <c r="AR33" s="163">
        <f t="shared" si="11"/>
        <v>4</v>
      </c>
      <c r="AS33" s="152" t="str">
        <f>IF($AR34&gt;$AR33, IFERROR(MATCH($AR33, $AR34:$AR$90, 0)-1, ROW($AS$90)-ROW()), "")</f>
        <v/>
      </c>
      <c r="AT33" s="164">
        <f t="shared" ca="1" si="28"/>
        <v>0</v>
      </c>
      <c r="AU33" s="152"/>
      <c r="AV33" s="152"/>
      <c r="AW33" s="167">
        <f t="shared" ca="1" si="21"/>
        <v>0</v>
      </c>
      <c r="AX33" s="152"/>
      <c r="AY33" s="152"/>
      <c r="AZ33" s="35" t="str">
        <f t="shared" ca="1" si="29"/>
        <v/>
      </c>
      <c r="BA33" s="19" t="str">
        <f t="shared" si="30"/>
        <v/>
      </c>
      <c r="BB33" s="19" t="str">
        <f t="shared" si="31"/>
        <v/>
      </c>
      <c r="BC33" s="37" t="str">
        <f t="shared" ca="1" si="22"/>
        <v/>
      </c>
      <c r="BD33" s="19" t="str">
        <f t="shared" si="23"/>
        <v/>
      </c>
      <c r="BE33" s="19" t="str">
        <f t="shared" si="24"/>
        <v/>
      </c>
      <c r="BF33" s="167" t="str">
        <f t="shared" ca="1" si="14"/>
        <v/>
      </c>
      <c r="BG33" s="152"/>
      <c r="BH33" s="152"/>
      <c r="BI33" s="167" t="str">
        <f t="shared" si="32"/>
        <v/>
      </c>
      <c r="BJ33" s="152"/>
      <c r="BK33" s="152"/>
      <c r="BL33" s="168" t="str">
        <f t="shared" si="33"/>
        <v/>
      </c>
      <c r="BM33" s="152"/>
      <c r="BN33" s="152"/>
      <c r="BO33" s="169"/>
      <c r="BP33" s="170" t="str">
        <f t="shared" ca="1" si="25"/>
        <v/>
      </c>
      <c r="BQ33" s="171" t="str">
        <f t="shared" ca="1" si="26"/>
        <v/>
      </c>
      <c r="BR33" s="172"/>
      <c r="BS33" s="172"/>
      <c r="BT33" s="173" t="str">
        <f t="shared" ca="1" si="27"/>
        <v/>
      </c>
      <c r="BU33" s="152"/>
      <c r="BV33" s="18" t="str">
        <f t="shared" ca="1" si="18"/>
        <v/>
      </c>
    </row>
    <row r="34" spans="1:74" s="17" customFormat="1" ht="14.25" customHeight="1" x14ac:dyDescent="0.25">
      <c r="A34" s="31" t="str">
        <f t="shared" ca="1" si="19"/>
        <v/>
      </c>
      <c r="B34" s="109"/>
      <c r="C34" s="109" t="s">
        <v>56</v>
      </c>
      <c r="D34" s="109" t="s">
        <v>56</v>
      </c>
      <c r="E34" s="109" t="s">
        <v>56</v>
      </c>
      <c r="F34" s="109" t="s">
        <v>85</v>
      </c>
      <c r="G34" s="109"/>
      <c r="H34" s="109"/>
      <c r="I34" s="109"/>
      <c r="J34" s="109"/>
      <c r="K34" s="152"/>
      <c r="L34" s="174">
        <v>7334</v>
      </c>
      <c r="M34" s="90">
        <f t="shared" si="20"/>
        <v>0</v>
      </c>
      <c r="N34" s="175"/>
      <c r="O34" s="175"/>
      <c r="P34" s="175"/>
      <c r="Q34" s="152"/>
      <c r="R34" s="152"/>
      <c r="S34" s="152"/>
      <c r="T34" s="152"/>
      <c r="U34" s="152"/>
      <c r="V34" s="152"/>
      <c r="W34" s="152"/>
      <c r="X34" s="152"/>
      <c r="Y34" s="152"/>
      <c r="Z34" s="163"/>
      <c r="AA34" s="164"/>
      <c r="AB34" s="152"/>
      <c r="AC34" s="165"/>
      <c r="AD34" s="166"/>
      <c r="AE34" s="166"/>
      <c r="AF34" s="164"/>
      <c r="AG34" s="152"/>
      <c r="AH34" s="152"/>
      <c r="AI34" s="152"/>
      <c r="AJ34" s="164"/>
      <c r="AK34" s="152"/>
      <c r="AL34" s="152"/>
      <c r="AM34" s="152"/>
      <c r="AN34" s="164"/>
      <c r="AO34" s="152"/>
      <c r="AP34" s="152"/>
      <c r="AQ34" s="152"/>
      <c r="AR34" s="163">
        <f t="shared" si="11"/>
        <v>4</v>
      </c>
      <c r="AS34" s="152" t="str">
        <f>IF($AR35&gt;$AR34, IFERROR(MATCH($AR34, $AR35:$AR$90, 0)-1, ROW($AS$90)-ROW()), "")</f>
        <v/>
      </c>
      <c r="AT34" s="164">
        <f t="shared" ca="1" si="28"/>
        <v>0</v>
      </c>
      <c r="AU34" s="152"/>
      <c r="AV34" s="152"/>
      <c r="AW34" s="167">
        <f t="shared" ca="1" si="21"/>
        <v>0</v>
      </c>
      <c r="AX34" s="152"/>
      <c r="AY34" s="152"/>
      <c r="AZ34" s="35" t="str">
        <f t="shared" ca="1" si="29"/>
        <v/>
      </c>
      <c r="BA34" s="19" t="str">
        <f t="shared" si="30"/>
        <v/>
      </c>
      <c r="BB34" s="19" t="str">
        <f t="shared" si="31"/>
        <v/>
      </c>
      <c r="BC34" s="37" t="str">
        <f t="shared" ca="1" si="22"/>
        <v/>
      </c>
      <c r="BD34" s="19" t="str">
        <f t="shared" si="23"/>
        <v/>
      </c>
      <c r="BE34" s="19" t="str">
        <f t="shared" si="24"/>
        <v/>
      </c>
      <c r="BF34" s="167" t="str">
        <f t="shared" ca="1" si="14"/>
        <v/>
      </c>
      <c r="BG34" s="152"/>
      <c r="BH34" s="152"/>
      <c r="BI34" s="167" t="str">
        <f t="shared" si="32"/>
        <v/>
      </c>
      <c r="BJ34" s="152"/>
      <c r="BK34" s="152"/>
      <c r="BL34" s="168" t="str">
        <f t="shared" si="33"/>
        <v/>
      </c>
      <c r="BM34" s="152"/>
      <c r="BN34" s="152"/>
      <c r="BO34" s="169"/>
      <c r="BP34" s="170" t="str">
        <f t="shared" ca="1" si="25"/>
        <v/>
      </c>
      <c r="BQ34" s="171" t="str">
        <f t="shared" ca="1" si="26"/>
        <v/>
      </c>
      <c r="BR34" s="172"/>
      <c r="BS34" s="172"/>
      <c r="BT34" s="173" t="str">
        <f t="shared" ca="1" si="27"/>
        <v/>
      </c>
      <c r="BU34" s="152"/>
      <c r="BV34" s="18" t="str">
        <f t="shared" ca="1" si="18"/>
        <v/>
      </c>
    </row>
    <row r="35" spans="1:74" s="17" customFormat="1" ht="14.25" customHeight="1" x14ac:dyDescent="0.25">
      <c r="A35" s="31" t="str">
        <f t="shared" ca="1" si="19"/>
        <v/>
      </c>
      <c r="B35" s="109"/>
      <c r="C35" s="109" t="s">
        <v>56</v>
      </c>
      <c r="D35" s="109" t="s">
        <v>56</v>
      </c>
      <c r="E35" s="109" t="s">
        <v>56</v>
      </c>
      <c r="F35" s="109" t="s">
        <v>86</v>
      </c>
      <c r="G35" s="109"/>
      <c r="H35" s="109"/>
      <c r="I35" s="109"/>
      <c r="J35" s="109"/>
      <c r="K35" s="152"/>
      <c r="L35" s="174">
        <v>7335</v>
      </c>
      <c r="M35" s="90">
        <f t="shared" si="20"/>
        <v>0</v>
      </c>
      <c r="N35" s="175"/>
      <c r="O35" s="175"/>
      <c r="P35" s="175"/>
      <c r="Q35" s="152"/>
      <c r="R35" s="152"/>
      <c r="S35" s="152"/>
      <c r="T35" s="152"/>
      <c r="U35" s="152"/>
      <c r="V35" s="152"/>
      <c r="W35" s="152"/>
      <c r="X35" s="152"/>
      <c r="Y35" s="152"/>
      <c r="Z35" s="163"/>
      <c r="AA35" s="164"/>
      <c r="AB35" s="152"/>
      <c r="AC35" s="165"/>
      <c r="AD35" s="166"/>
      <c r="AE35" s="166"/>
      <c r="AF35" s="164"/>
      <c r="AG35" s="152"/>
      <c r="AH35" s="152"/>
      <c r="AI35" s="152"/>
      <c r="AJ35" s="164"/>
      <c r="AK35" s="152"/>
      <c r="AL35" s="152"/>
      <c r="AM35" s="152"/>
      <c r="AN35" s="164"/>
      <c r="AO35" s="152"/>
      <c r="AP35" s="152"/>
      <c r="AQ35" s="152"/>
      <c r="AR35" s="163">
        <f t="shared" si="11"/>
        <v>4</v>
      </c>
      <c r="AS35" s="152" t="str">
        <f>IF($AR36&gt;$AR35, IFERROR(MATCH($AR35, $AR36:$AR$90, 0)-1, ROW($AS$90)-ROW()), "")</f>
        <v/>
      </c>
      <c r="AT35" s="164">
        <f t="shared" ca="1" si="28"/>
        <v>0</v>
      </c>
      <c r="AU35" s="152"/>
      <c r="AV35" s="152"/>
      <c r="AW35" s="167">
        <f t="shared" ca="1" si="21"/>
        <v>0</v>
      </c>
      <c r="AX35" s="152"/>
      <c r="AY35" s="152"/>
      <c r="AZ35" s="35" t="str">
        <f t="shared" ca="1" si="29"/>
        <v/>
      </c>
      <c r="BA35" s="19" t="str">
        <f t="shared" si="30"/>
        <v/>
      </c>
      <c r="BB35" s="19" t="str">
        <f t="shared" si="31"/>
        <v/>
      </c>
      <c r="BC35" s="37" t="str">
        <f t="shared" ca="1" si="22"/>
        <v/>
      </c>
      <c r="BD35" s="19" t="str">
        <f t="shared" si="23"/>
        <v/>
      </c>
      <c r="BE35" s="19" t="str">
        <f t="shared" si="24"/>
        <v/>
      </c>
      <c r="BF35" s="167" t="str">
        <f t="shared" ca="1" si="14"/>
        <v/>
      </c>
      <c r="BG35" s="152"/>
      <c r="BH35" s="152"/>
      <c r="BI35" s="167" t="str">
        <f t="shared" si="32"/>
        <v/>
      </c>
      <c r="BJ35" s="152"/>
      <c r="BK35" s="152"/>
      <c r="BL35" s="168" t="str">
        <f t="shared" si="33"/>
        <v/>
      </c>
      <c r="BM35" s="152"/>
      <c r="BN35" s="152"/>
      <c r="BO35" s="169"/>
      <c r="BP35" s="170" t="str">
        <f t="shared" ca="1" si="25"/>
        <v/>
      </c>
      <c r="BQ35" s="171" t="str">
        <f t="shared" ca="1" si="26"/>
        <v/>
      </c>
      <c r="BR35" s="172"/>
      <c r="BS35" s="172"/>
      <c r="BT35" s="173" t="str">
        <f t="shared" ca="1" si="27"/>
        <v/>
      </c>
      <c r="BU35" s="152"/>
      <c r="BV35" s="18" t="str">
        <f t="shared" ca="1" si="18"/>
        <v/>
      </c>
    </row>
    <row r="36" spans="1:74" s="17" customFormat="1" ht="14.25" customHeight="1" x14ac:dyDescent="0.25">
      <c r="A36" s="31" t="str">
        <f t="shared" ref="A36:A78" ca="1" si="49">IF(BP36&lt;&gt;"", "✘", "")</f>
        <v/>
      </c>
      <c r="B36" s="109"/>
      <c r="C36" s="109" t="s">
        <v>56</v>
      </c>
      <c r="D36" s="109" t="s">
        <v>56</v>
      </c>
      <c r="E36" s="109" t="s">
        <v>56</v>
      </c>
      <c r="F36" s="109" t="s">
        <v>87</v>
      </c>
      <c r="G36" s="109"/>
      <c r="H36" s="109"/>
      <c r="I36" s="109"/>
      <c r="J36" s="109"/>
      <c r="K36" s="152"/>
      <c r="L36" s="174">
        <v>7336</v>
      </c>
      <c r="M36" s="90">
        <f t="shared" ref="M36:M77" si="50">SUM(N36:P36)</f>
        <v>0</v>
      </c>
      <c r="N36" s="175"/>
      <c r="O36" s="175"/>
      <c r="P36" s="175"/>
      <c r="Q36" s="152"/>
      <c r="R36" s="152"/>
      <c r="S36" s="152"/>
      <c r="T36" s="152"/>
      <c r="U36" s="152"/>
      <c r="V36" s="152"/>
      <c r="W36" s="152"/>
      <c r="X36" s="152"/>
      <c r="Y36" s="152"/>
      <c r="Z36" s="163"/>
      <c r="AA36" s="164"/>
      <c r="AB36" s="152"/>
      <c r="AC36" s="165"/>
      <c r="AD36" s="166"/>
      <c r="AE36" s="166"/>
      <c r="AF36" s="164"/>
      <c r="AG36" s="152"/>
      <c r="AH36" s="152"/>
      <c r="AI36" s="152"/>
      <c r="AJ36" s="164"/>
      <c r="AK36" s="152"/>
      <c r="AL36" s="152"/>
      <c r="AM36" s="152"/>
      <c r="AN36" s="164"/>
      <c r="AO36" s="152"/>
      <c r="AP36" s="152"/>
      <c r="AQ36" s="152"/>
      <c r="AR36" s="163">
        <f t="shared" si="11"/>
        <v>4</v>
      </c>
      <c r="AS36" s="152" t="str">
        <f>IF($AR37&gt;$AR36, IFERROR(MATCH($AR36, $AR37:$AR$90, 0)-1, ROW($AS$90)-ROW()), "")</f>
        <v/>
      </c>
      <c r="AT36" s="164">
        <f t="shared" ca="1" si="28"/>
        <v>0</v>
      </c>
      <c r="AU36" s="152"/>
      <c r="AV36" s="152"/>
      <c r="AW36" s="167">
        <f t="shared" ca="1" si="21"/>
        <v>0</v>
      </c>
      <c r="AX36" s="152"/>
      <c r="AY36" s="152"/>
      <c r="AZ36" s="35" t="str">
        <f t="shared" ca="1" si="29"/>
        <v/>
      </c>
      <c r="BA36" s="19" t="str">
        <f t="shared" si="30"/>
        <v/>
      </c>
      <c r="BB36" s="19" t="str">
        <f t="shared" si="31"/>
        <v/>
      </c>
      <c r="BC36" s="37" t="str">
        <f t="shared" ca="1" si="22"/>
        <v/>
      </c>
      <c r="BD36" s="19" t="str">
        <f t="shared" si="23"/>
        <v/>
      </c>
      <c r="BE36" s="19" t="str">
        <f t="shared" si="24"/>
        <v/>
      </c>
      <c r="BF36" s="167" t="str">
        <f t="shared" ca="1" si="14"/>
        <v/>
      </c>
      <c r="BG36" s="152"/>
      <c r="BH36" s="152"/>
      <c r="BI36" s="167" t="str">
        <f t="shared" si="32"/>
        <v/>
      </c>
      <c r="BJ36" s="152"/>
      <c r="BK36" s="152"/>
      <c r="BL36" s="168" t="str">
        <f t="shared" si="33"/>
        <v/>
      </c>
      <c r="BM36" s="152"/>
      <c r="BN36" s="152"/>
      <c r="BO36" s="169"/>
      <c r="BP36" s="170" t="str">
        <f t="shared" ca="1" si="25"/>
        <v/>
      </c>
      <c r="BQ36" s="171" t="str">
        <f t="shared" ca="1" si="26"/>
        <v/>
      </c>
      <c r="BR36" s="172"/>
      <c r="BS36" s="172"/>
      <c r="BT36" s="173" t="str">
        <f t="shared" ca="1" si="27"/>
        <v/>
      </c>
      <c r="BU36" s="152"/>
      <c r="BV36" s="18" t="str">
        <f t="shared" ca="1" si="18"/>
        <v/>
      </c>
    </row>
    <row r="37" spans="1:74" s="17" customFormat="1" ht="14.25" customHeight="1" x14ac:dyDescent="0.25">
      <c r="A37" s="31" t="str">
        <f t="shared" ca="1" si="49"/>
        <v/>
      </c>
      <c r="B37" s="109"/>
      <c r="C37" s="109" t="s">
        <v>56</v>
      </c>
      <c r="D37" s="109" t="s">
        <v>56</v>
      </c>
      <c r="E37" s="109" t="s">
        <v>56</v>
      </c>
      <c r="F37" s="109" t="s">
        <v>88</v>
      </c>
      <c r="G37" s="109"/>
      <c r="H37" s="109"/>
      <c r="I37" s="109"/>
      <c r="J37" s="109"/>
      <c r="K37" s="152"/>
      <c r="L37" s="174">
        <v>7338</v>
      </c>
      <c r="M37" s="90">
        <f t="shared" si="50"/>
        <v>0</v>
      </c>
      <c r="N37" s="175"/>
      <c r="O37" s="175"/>
      <c r="P37" s="175"/>
      <c r="Q37" s="152"/>
      <c r="R37" s="152"/>
      <c r="S37" s="152"/>
      <c r="T37" s="152"/>
      <c r="U37" s="152"/>
      <c r="V37" s="152"/>
      <c r="W37" s="152"/>
      <c r="X37" s="152"/>
      <c r="Y37" s="152"/>
      <c r="Z37" s="163"/>
      <c r="AA37" s="164"/>
      <c r="AB37" s="152"/>
      <c r="AC37" s="165"/>
      <c r="AD37" s="166"/>
      <c r="AE37" s="166"/>
      <c r="AF37" s="164"/>
      <c r="AG37" s="152"/>
      <c r="AH37" s="152"/>
      <c r="AI37" s="152"/>
      <c r="AJ37" s="164"/>
      <c r="AK37" s="152"/>
      <c r="AL37" s="152"/>
      <c r="AM37" s="152"/>
      <c r="AN37" s="164"/>
      <c r="AO37" s="152"/>
      <c r="AP37" s="152"/>
      <c r="AQ37" s="152"/>
      <c r="AR37" s="163">
        <f t="shared" si="11"/>
        <v>4</v>
      </c>
      <c r="AS37" s="152" t="str">
        <f>IF($AR38&gt;$AR37, IFERROR(MATCH($AR37, $AR38:$AR$90, 0)-1, ROW($AS$90)-ROW()), "")</f>
        <v/>
      </c>
      <c r="AT37" s="164">
        <f t="shared" ca="1" si="28"/>
        <v>0</v>
      </c>
      <c r="AU37" s="152"/>
      <c r="AV37" s="152"/>
      <c r="AW37" s="167">
        <f t="shared" ca="1" si="21"/>
        <v>0</v>
      </c>
      <c r="AX37" s="152"/>
      <c r="AY37" s="152"/>
      <c r="AZ37" s="35" t="str">
        <f t="shared" ca="1" si="29"/>
        <v/>
      </c>
      <c r="BA37" s="19" t="str">
        <f t="shared" si="30"/>
        <v/>
      </c>
      <c r="BB37" s="19" t="str">
        <f t="shared" si="31"/>
        <v/>
      </c>
      <c r="BC37" s="37" t="str">
        <f t="shared" ca="1" si="22"/>
        <v/>
      </c>
      <c r="BD37" s="19" t="str">
        <f t="shared" si="23"/>
        <v/>
      </c>
      <c r="BE37" s="19" t="str">
        <f t="shared" si="24"/>
        <v/>
      </c>
      <c r="BF37" s="167" t="str">
        <f t="shared" ca="1" si="14"/>
        <v/>
      </c>
      <c r="BG37" s="152"/>
      <c r="BH37" s="152"/>
      <c r="BI37" s="167" t="str">
        <f t="shared" si="32"/>
        <v/>
      </c>
      <c r="BJ37" s="152"/>
      <c r="BK37" s="152"/>
      <c r="BL37" s="168" t="str">
        <f t="shared" si="33"/>
        <v/>
      </c>
      <c r="BM37" s="152"/>
      <c r="BN37" s="152"/>
      <c r="BO37" s="169"/>
      <c r="BP37" s="170" t="str">
        <f t="shared" ca="1" si="25"/>
        <v/>
      </c>
      <c r="BQ37" s="171" t="str">
        <f t="shared" ca="1" si="26"/>
        <v/>
      </c>
      <c r="BR37" s="172"/>
      <c r="BS37" s="172"/>
      <c r="BT37" s="173" t="str">
        <f t="shared" ca="1" si="27"/>
        <v/>
      </c>
      <c r="BU37" s="152"/>
      <c r="BV37" s="18" t="str">
        <f t="shared" ca="1" si="18"/>
        <v/>
      </c>
    </row>
    <row r="38" spans="1:74" s="17" customFormat="1" ht="14.25" customHeight="1" x14ac:dyDescent="0.25">
      <c r="A38" s="31" t="str">
        <f t="shared" ca="1" si="49"/>
        <v/>
      </c>
      <c r="B38" s="109"/>
      <c r="C38" s="109" t="s">
        <v>56</v>
      </c>
      <c r="D38" s="109" t="s">
        <v>56</v>
      </c>
      <c r="E38" s="109" t="s">
        <v>89</v>
      </c>
      <c r="F38" s="109"/>
      <c r="G38" s="109"/>
      <c r="H38" s="109"/>
      <c r="I38" s="109"/>
      <c r="J38" s="109"/>
      <c r="K38" s="152"/>
      <c r="L38" s="174">
        <v>734</v>
      </c>
      <c r="M38" s="90">
        <f t="shared" si="50"/>
        <v>0</v>
      </c>
      <c r="N38" s="175">
        <f>SUM(N39:N42)</f>
        <v>0</v>
      </c>
      <c r="O38" s="175"/>
      <c r="P38" s="175"/>
      <c r="Q38" s="152"/>
      <c r="R38" s="152"/>
      <c r="S38" s="152"/>
      <c r="T38" s="152"/>
      <c r="U38" s="152"/>
      <c r="V38" s="152"/>
      <c r="W38" s="152"/>
      <c r="X38" s="152"/>
      <c r="Y38" s="152"/>
      <c r="Z38" s="163"/>
      <c r="AA38" s="164"/>
      <c r="AB38" s="152"/>
      <c r="AC38" s="165"/>
      <c r="AD38" s="166"/>
      <c r="AE38" s="166"/>
      <c r="AF38" s="164"/>
      <c r="AG38" s="152"/>
      <c r="AH38" s="152"/>
      <c r="AI38" s="152"/>
      <c r="AJ38" s="164"/>
      <c r="AK38" s="152"/>
      <c r="AL38" s="152"/>
      <c r="AM38" s="152"/>
      <c r="AN38" s="164"/>
      <c r="AO38" s="152"/>
      <c r="AP38" s="152"/>
      <c r="AQ38" s="152"/>
      <c r="AR38" s="163">
        <f t="shared" si="11"/>
        <v>3</v>
      </c>
      <c r="AS38" s="152">
        <f>IF($AR39&gt;$AR38, IFERROR(MATCH($AR38, $AR39:$AR$90, 0)-1, ROW($AS$90)-ROW()), "")</f>
        <v>4</v>
      </c>
      <c r="AT38" s="164">
        <f t="shared" ca="1" si="28"/>
        <v>0</v>
      </c>
      <c r="AU38" s="152"/>
      <c r="AV38" s="152"/>
      <c r="AW38" s="167">
        <f t="shared" ca="1" si="21"/>
        <v>0</v>
      </c>
      <c r="AX38" s="152"/>
      <c r="AY38" s="152"/>
      <c r="AZ38" s="35" t="str">
        <f t="shared" ca="1" si="29"/>
        <v/>
      </c>
      <c r="BA38" s="19" t="str">
        <f t="shared" si="30"/>
        <v/>
      </c>
      <c r="BB38" s="19" t="str">
        <f t="shared" si="31"/>
        <v/>
      </c>
      <c r="BC38" s="37" t="str">
        <f t="shared" ca="1" si="22"/>
        <v/>
      </c>
      <c r="BD38" s="19" t="str">
        <f t="shared" si="23"/>
        <v/>
      </c>
      <c r="BE38" s="19" t="str">
        <f t="shared" si="24"/>
        <v/>
      </c>
      <c r="BF38" s="167" t="str">
        <f t="shared" ca="1" si="14"/>
        <v/>
      </c>
      <c r="BG38" s="152"/>
      <c r="BH38" s="152"/>
      <c r="BI38" s="167" t="str">
        <f t="shared" si="32"/>
        <v/>
      </c>
      <c r="BJ38" s="152"/>
      <c r="BK38" s="152"/>
      <c r="BL38" s="168" t="str">
        <f t="shared" si="33"/>
        <v/>
      </c>
      <c r="BM38" s="152"/>
      <c r="BN38" s="152"/>
      <c r="BO38" s="169"/>
      <c r="BP38" s="170" t="str">
        <f t="shared" ca="1" si="25"/>
        <v/>
      </c>
      <c r="BQ38" s="171" t="str">
        <f t="shared" ca="1" si="26"/>
        <v/>
      </c>
      <c r="BR38" s="172"/>
      <c r="BS38" s="172"/>
      <c r="BT38" s="173" t="str">
        <f t="shared" ca="1" si="27"/>
        <v/>
      </c>
      <c r="BU38" s="152"/>
      <c r="BV38" s="18" t="str">
        <f t="shared" ca="1" si="18"/>
        <v/>
      </c>
    </row>
    <row r="39" spans="1:74" s="17" customFormat="1" ht="14.25" customHeight="1" x14ac:dyDescent="0.25">
      <c r="A39" s="31" t="str">
        <f t="shared" ca="1" si="49"/>
        <v/>
      </c>
      <c r="B39" s="109"/>
      <c r="C39" s="109"/>
      <c r="D39" s="109"/>
      <c r="E39" s="109"/>
      <c r="F39" s="109" t="s">
        <v>90</v>
      </c>
      <c r="G39" s="109"/>
      <c r="H39" s="109"/>
      <c r="I39" s="109"/>
      <c r="J39" s="109"/>
      <c r="K39" s="152"/>
      <c r="L39" s="174">
        <v>7340</v>
      </c>
      <c r="M39" s="90">
        <f t="shared" si="50"/>
        <v>0</v>
      </c>
      <c r="N39" s="175"/>
      <c r="O39" s="175"/>
      <c r="P39" s="175"/>
      <c r="Q39" s="152"/>
      <c r="R39" s="152"/>
      <c r="S39" s="152"/>
      <c r="T39" s="152"/>
      <c r="U39" s="152"/>
      <c r="V39" s="152"/>
      <c r="W39" s="152"/>
      <c r="X39" s="152"/>
      <c r="Y39" s="152"/>
      <c r="Z39" s="163"/>
      <c r="AA39" s="164"/>
      <c r="AB39" s="152"/>
      <c r="AC39" s="165"/>
      <c r="AD39" s="166"/>
      <c r="AE39" s="166"/>
      <c r="AF39" s="164"/>
      <c r="AG39" s="152"/>
      <c r="AH39" s="152"/>
      <c r="AI39" s="152"/>
      <c r="AJ39" s="164"/>
      <c r="AK39" s="152"/>
      <c r="AL39" s="152"/>
      <c r="AM39" s="152"/>
      <c r="AN39" s="164"/>
      <c r="AO39" s="152"/>
      <c r="AP39" s="152"/>
      <c r="AQ39" s="152"/>
      <c r="AR39" s="163">
        <f t="shared" ref="AR39:AR70" si="51">IF(C39&lt;&gt;"",1,IF(D39&lt;&gt;"",2,IF(E39&lt;&gt;"",3,IF(F39&lt;&gt;"",4,IF(G39&lt;&gt;"",5,IF(H39&lt;&gt;"",6,IF(I39&lt;&gt;"",7,IF(J39&lt;&gt;"",8))))))))</f>
        <v>4</v>
      </c>
      <c r="AS39" s="152" t="str">
        <f>IF($AR40&gt;$AR39, IFERROR(MATCH($AR39, $AR40:$AR$90, 0)-1, ROW($AS$90)-ROW()), "")</f>
        <v/>
      </c>
      <c r="AT39" s="164">
        <f t="shared" ca="1" si="28"/>
        <v>0</v>
      </c>
      <c r="AU39" s="152"/>
      <c r="AV39" s="152"/>
      <c r="AW39" s="167">
        <f t="shared" ca="1" si="21"/>
        <v>0</v>
      </c>
      <c r="AX39" s="152"/>
      <c r="AY39" s="152"/>
      <c r="AZ39" s="35" t="str">
        <f t="shared" ca="1" si="29"/>
        <v/>
      </c>
      <c r="BA39" s="19" t="str">
        <f t="shared" si="30"/>
        <v/>
      </c>
      <c r="BB39" s="19" t="str">
        <f t="shared" si="31"/>
        <v/>
      </c>
      <c r="BC39" s="37" t="str">
        <f t="shared" ca="1" si="22"/>
        <v/>
      </c>
      <c r="BD39" s="19" t="str">
        <f t="shared" si="23"/>
        <v/>
      </c>
      <c r="BE39" s="19" t="str">
        <f t="shared" si="24"/>
        <v/>
      </c>
      <c r="BF39" s="167" t="str">
        <f t="shared" ca="1" si="14"/>
        <v/>
      </c>
      <c r="BG39" s="152"/>
      <c r="BH39" s="152"/>
      <c r="BI39" s="167" t="str">
        <f t="shared" si="32"/>
        <v/>
      </c>
      <c r="BJ39" s="152"/>
      <c r="BK39" s="152"/>
      <c r="BL39" s="168" t="str">
        <f t="shared" si="33"/>
        <v/>
      </c>
      <c r="BM39" s="152"/>
      <c r="BN39" s="152"/>
      <c r="BO39" s="169"/>
      <c r="BP39" s="170" t="str">
        <f t="shared" ca="1" si="25"/>
        <v/>
      </c>
      <c r="BQ39" s="171" t="str">
        <f t="shared" ca="1" si="26"/>
        <v/>
      </c>
      <c r="BR39" s="172"/>
      <c r="BS39" s="172"/>
      <c r="BT39" s="173" t="str">
        <f t="shared" ca="1" si="27"/>
        <v/>
      </c>
      <c r="BU39" s="152"/>
      <c r="BV39" s="18" t="str">
        <f t="shared" ca="1" si="18"/>
        <v/>
      </c>
    </row>
    <row r="40" spans="1:74" s="17" customFormat="1" ht="14.25" customHeight="1" x14ac:dyDescent="0.25">
      <c r="A40" s="31" t="str">
        <f t="shared" ca="1" si="49"/>
        <v/>
      </c>
      <c r="B40" s="109"/>
      <c r="C40" s="109"/>
      <c r="D40" s="109"/>
      <c r="E40" s="109"/>
      <c r="F40" s="109" t="s">
        <v>91</v>
      </c>
      <c r="G40" s="109"/>
      <c r="H40" s="109"/>
      <c r="I40" s="109"/>
      <c r="J40" s="109"/>
      <c r="K40" s="152"/>
      <c r="L40" s="174">
        <v>7341</v>
      </c>
      <c r="M40" s="90">
        <f t="shared" si="50"/>
        <v>0</v>
      </c>
      <c r="N40" s="175"/>
      <c r="O40" s="175"/>
      <c r="P40" s="175"/>
      <c r="Q40" s="152"/>
      <c r="R40" s="152"/>
      <c r="S40" s="152"/>
      <c r="T40" s="152"/>
      <c r="U40" s="152"/>
      <c r="V40" s="152"/>
      <c r="W40" s="152"/>
      <c r="X40" s="152"/>
      <c r="Y40" s="152"/>
      <c r="Z40" s="163"/>
      <c r="AA40" s="164"/>
      <c r="AB40" s="152"/>
      <c r="AC40" s="165"/>
      <c r="AD40" s="166"/>
      <c r="AE40" s="166"/>
      <c r="AF40" s="164"/>
      <c r="AG40" s="152"/>
      <c r="AH40" s="152"/>
      <c r="AI40" s="152"/>
      <c r="AJ40" s="164"/>
      <c r="AK40" s="152"/>
      <c r="AL40" s="152"/>
      <c r="AM40" s="152"/>
      <c r="AN40" s="164"/>
      <c r="AO40" s="152"/>
      <c r="AP40" s="152"/>
      <c r="AQ40" s="152"/>
      <c r="AR40" s="163">
        <f t="shared" si="51"/>
        <v>4</v>
      </c>
      <c r="AS40" s="152" t="str">
        <f>IF($AR41&gt;$AR40, IFERROR(MATCH($AR40, $AR41:$AR$90, 0)-1, ROW($AS$90)-ROW()), "")</f>
        <v/>
      </c>
      <c r="AT40" s="164">
        <f t="shared" ca="1" si="28"/>
        <v>0</v>
      </c>
      <c r="AU40" s="152"/>
      <c r="AV40" s="152"/>
      <c r="AW40" s="167">
        <f t="shared" ca="1" si="21"/>
        <v>0</v>
      </c>
      <c r="AX40" s="152"/>
      <c r="AY40" s="152"/>
      <c r="AZ40" s="35" t="str">
        <f t="shared" ca="1" si="29"/>
        <v/>
      </c>
      <c r="BA40" s="19" t="str">
        <f t="shared" si="30"/>
        <v/>
      </c>
      <c r="BB40" s="19" t="str">
        <f t="shared" si="31"/>
        <v/>
      </c>
      <c r="BC40" s="37" t="str">
        <f t="shared" ca="1" si="22"/>
        <v/>
      </c>
      <c r="BD40" s="19" t="str">
        <f t="shared" si="23"/>
        <v/>
      </c>
      <c r="BE40" s="19" t="str">
        <f t="shared" si="24"/>
        <v/>
      </c>
      <c r="BF40" s="167" t="str">
        <f t="shared" ca="1" si="14"/>
        <v/>
      </c>
      <c r="BG40" s="152"/>
      <c r="BH40" s="152"/>
      <c r="BI40" s="167" t="str">
        <f t="shared" si="32"/>
        <v/>
      </c>
      <c r="BJ40" s="152"/>
      <c r="BK40" s="152"/>
      <c r="BL40" s="168" t="str">
        <f t="shared" si="33"/>
        <v/>
      </c>
      <c r="BM40" s="152"/>
      <c r="BN40" s="152"/>
      <c r="BO40" s="169"/>
      <c r="BP40" s="170" t="str">
        <f t="shared" ca="1" si="25"/>
        <v/>
      </c>
      <c r="BQ40" s="171" t="str">
        <f t="shared" ca="1" si="26"/>
        <v/>
      </c>
      <c r="BR40" s="172"/>
      <c r="BS40" s="172"/>
      <c r="BT40" s="173" t="str">
        <f t="shared" ca="1" si="27"/>
        <v/>
      </c>
      <c r="BU40" s="152"/>
      <c r="BV40" s="18" t="str">
        <f t="shared" ca="1" si="18"/>
        <v/>
      </c>
    </row>
    <row r="41" spans="1:74" s="17" customFormat="1" ht="14.25" customHeight="1" x14ac:dyDescent="0.25">
      <c r="A41" s="31" t="str">
        <f t="shared" ca="1" si="49"/>
        <v/>
      </c>
      <c r="B41" s="109"/>
      <c r="C41" s="109"/>
      <c r="D41" s="109"/>
      <c r="E41" s="109"/>
      <c r="F41" s="109" t="s">
        <v>92</v>
      </c>
      <c r="G41" s="109"/>
      <c r="H41" s="109"/>
      <c r="I41" s="109"/>
      <c r="J41" s="109"/>
      <c r="K41" s="152"/>
      <c r="L41" s="174">
        <v>7342</v>
      </c>
      <c r="M41" s="90">
        <f t="shared" si="50"/>
        <v>0</v>
      </c>
      <c r="N41" s="175"/>
      <c r="O41" s="175"/>
      <c r="P41" s="175"/>
      <c r="Q41" s="152"/>
      <c r="R41" s="152"/>
      <c r="S41" s="152"/>
      <c r="T41" s="152"/>
      <c r="U41" s="152"/>
      <c r="V41" s="152"/>
      <c r="W41" s="152"/>
      <c r="X41" s="152"/>
      <c r="Y41" s="152"/>
      <c r="Z41" s="163"/>
      <c r="AA41" s="164"/>
      <c r="AB41" s="152"/>
      <c r="AC41" s="165"/>
      <c r="AD41" s="166"/>
      <c r="AE41" s="166"/>
      <c r="AF41" s="164"/>
      <c r="AG41" s="152"/>
      <c r="AH41" s="152"/>
      <c r="AI41" s="152"/>
      <c r="AJ41" s="164"/>
      <c r="AK41" s="152"/>
      <c r="AL41" s="152"/>
      <c r="AM41" s="152"/>
      <c r="AN41" s="164"/>
      <c r="AO41" s="152"/>
      <c r="AP41" s="152"/>
      <c r="AQ41" s="152"/>
      <c r="AR41" s="163">
        <f t="shared" si="51"/>
        <v>4</v>
      </c>
      <c r="AS41" s="152" t="str">
        <f>IF($AR42&gt;$AR41, IFERROR(MATCH($AR41, $AR42:$AR$90, 0)-1, ROW($AS$90)-ROW()), "")</f>
        <v/>
      </c>
      <c r="AT41" s="164">
        <f t="shared" ca="1" si="28"/>
        <v>0</v>
      </c>
      <c r="AU41" s="152"/>
      <c r="AV41" s="152"/>
      <c r="AW41" s="167">
        <f t="shared" ca="1" si="21"/>
        <v>0</v>
      </c>
      <c r="AX41" s="152"/>
      <c r="AY41" s="152"/>
      <c r="AZ41" s="35" t="str">
        <f t="shared" ca="1" si="29"/>
        <v/>
      </c>
      <c r="BA41" s="19" t="str">
        <f t="shared" si="30"/>
        <v/>
      </c>
      <c r="BB41" s="19" t="str">
        <f t="shared" si="31"/>
        <v/>
      </c>
      <c r="BC41" s="37" t="str">
        <f t="shared" ca="1" si="22"/>
        <v/>
      </c>
      <c r="BD41" s="19" t="str">
        <f t="shared" si="23"/>
        <v/>
      </c>
      <c r="BE41" s="19" t="str">
        <f t="shared" si="24"/>
        <v/>
      </c>
      <c r="BF41" s="167" t="str">
        <f t="shared" ca="1" si="14"/>
        <v/>
      </c>
      <c r="BG41" s="152"/>
      <c r="BH41" s="152"/>
      <c r="BI41" s="167" t="str">
        <f t="shared" si="32"/>
        <v/>
      </c>
      <c r="BJ41" s="152"/>
      <c r="BK41" s="152"/>
      <c r="BL41" s="168" t="str">
        <f t="shared" si="33"/>
        <v/>
      </c>
      <c r="BM41" s="152"/>
      <c r="BN41" s="152"/>
      <c r="BO41" s="169"/>
      <c r="BP41" s="170" t="str">
        <f t="shared" ca="1" si="25"/>
        <v/>
      </c>
      <c r="BQ41" s="171" t="str">
        <f t="shared" ca="1" si="26"/>
        <v/>
      </c>
      <c r="BR41" s="172"/>
      <c r="BS41" s="172"/>
      <c r="BT41" s="173" t="str">
        <f t="shared" ca="1" si="27"/>
        <v/>
      </c>
      <c r="BU41" s="152"/>
      <c r="BV41" s="18" t="str">
        <f t="shared" ca="1" si="18"/>
        <v/>
      </c>
    </row>
    <row r="42" spans="1:74" s="17" customFormat="1" ht="14.25" customHeight="1" x14ac:dyDescent="0.25">
      <c r="A42" s="31" t="str">
        <f t="shared" ca="1" si="49"/>
        <v/>
      </c>
      <c r="B42" s="109"/>
      <c r="C42" s="109"/>
      <c r="D42" s="109"/>
      <c r="E42" s="109"/>
      <c r="F42" s="109" t="s">
        <v>93</v>
      </c>
      <c r="G42" s="109"/>
      <c r="H42" s="109"/>
      <c r="I42" s="109"/>
      <c r="J42" s="109"/>
      <c r="K42" s="152"/>
      <c r="L42" s="174">
        <v>7348</v>
      </c>
      <c r="M42" s="90">
        <f t="shared" si="50"/>
        <v>0</v>
      </c>
      <c r="N42" s="175"/>
      <c r="O42" s="175"/>
      <c r="P42" s="175"/>
      <c r="Q42" s="152"/>
      <c r="R42" s="152"/>
      <c r="S42" s="152"/>
      <c r="T42" s="152"/>
      <c r="U42" s="152"/>
      <c r="V42" s="152"/>
      <c r="W42" s="152"/>
      <c r="X42" s="152"/>
      <c r="Y42" s="152"/>
      <c r="Z42" s="163"/>
      <c r="AA42" s="164"/>
      <c r="AB42" s="152"/>
      <c r="AC42" s="165"/>
      <c r="AD42" s="166"/>
      <c r="AE42" s="166"/>
      <c r="AF42" s="164"/>
      <c r="AG42" s="152"/>
      <c r="AH42" s="152"/>
      <c r="AI42" s="152"/>
      <c r="AJ42" s="164"/>
      <c r="AK42" s="152"/>
      <c r="AL42" s="152"/>
      <c r="AM42" s="152"/>
      <c r="AN42" s="164"/>
      <c r="AO42" s="152"/>
      <c r="AP42" s="152"/>
      <c r="AQ42" s="152"/>
      <c r="AR42" s="163">
        <f t="shared" si="51"/>
        <v>4</v>
      </c>
      <c r="AS42" s="152" t="str">
        <f>IF($AR43&gt;$AR42, IFERROR(MATCH($AR42, $AR43:$AR$90, 0)-1, ROW($AS$90)-ROW()), "")</f>
        <v/>
      </c>
      <c r="AT42" s="164">
        <f t="shared" ca="1" si="28"/>
        <v>0</v>
      </c>
      <c r="AU42" s="152"/>
      <c r="AV42" s="152"/>
      <c r="AW42" s="167">
        <f t="shared" ca="1" si="21"/>
        <v>0</v>
      </c>
      <c r="AX42" s="152"/>
      <c r="AY42" s="152"/>
      <c r="AZ42" s="35" t="str">
        <f t="shared" ca="1" si="29"/>
        <v/>
      </c>
      <c r="BA42" s="19" t="str">
        <f t="shared" si="30"/>
        <v/>
      </c>
      <c r="BB42" s="19" t="str">
        <f t="shared" si="31"/>
        <v/>
      </c>
      <c r="BC42" s="37" t="str">
        <f t="shared" ca="1" si="22"/>
        <v/>
      </c>
      <c r="BD42" s="19" t="str">
        <f t="shared" si="23"/>
        <v/>
      </c>
      <c r="BE42" s="19" t="str">
        <f t="shared" si="24"/>
        <v/>
      </c>
      <c r="BF42" s="167" t="str">
        <f t="shared" ca="1" si="14"/>
        <v/>
      </c>
      <c r="BG42" s="152"/>
      <c r="BH42" s="152"/>
      <c r="BI42" s="167" t="str">
        <f t="shared" si="32"/>
        <v/>
      </c>
      <c r="BJ42" s="152"/>
      <c r="BK42" s="152"/>
      <c r="BL42" s="168" t="str">
        <f t="shared" si="33"/>
        <v/>
      </c>
      <c r="BM42" s="152"/>
      <c r="BN42" s="152"/>
      <c r="BO42" s="169"/>
      <c r="BP42" s="170" t="str">
        <f t="shared" ca="1" si="25"/>
        <v/>
      </c>
      <c r="BQ42" s="171" t="str">
        <f t="shared" ca="1" si="26"/>
        <v/>
      </c>
      <c r="BR42" s="172"/>
      <c r="BS42" s="172"/>
      <c r="BT42" s="173" t="str">
        <f t="shared" ca="1" si="27"/>
        <v/>
      </c>
      <c r="BU42" s="152"/>
      <c r="BV42" s="18" t="str">
        <f t="shared" ca="1" si="18"/>
        <v/>
      </c>
    </row>
    <row r="43" spans="1:74" s="17" customFormat="1" ht="14.25" customHeight="1" x14ac:dyDescent="0.25">
      <c r="A43" s="31" t="str">
        <f t="shared" ca="1" si="49"/>
        <v/>
      </c>
      <c r="B43" s="109"/>
      <c r="C43" s="109" t="s">
        <v>56</v>
      </c>
      <c r="D43" s="109" t="s">
        <v>56</v>
      </c>
      <c r="E43" s="109" t="s">
        <v>94</v>
      </c>
      <c r="F43" s="109"/>
      <c r="G43" s="109"/>
      <c r="H43" s="109"/>
      <c r="I43" s="109"/>
      <c r="J43" s="109"/>
      <c r="K43" s="152"/>
      <c r="L43" s="174">
        <v>735</v>
      </c>
      <c r="M43" s="90">
        <f t="shared" si="50"/>
        <v>0</v>
      </c>
      <c r="N43" s="175"/>
      <c r="O43" s="175"/>
      <c r="P43" s="175"/>
      <c r="Q43" s="152"/>
      <c r="R43" s="152"/>
      <c r="S43" s="152"/>
      <c r="T43" s="152"/>
      <c r="U43" s="152"/>
      <c r="V43" s="152"/>
      <c r="W43" s="152"/>
      <c r="X43" s="152"/>
      <c r="Y43" s="152"/>
      <c r="Z43" s="163"/>
      <c r="AA43" s="164"/>
      <c r="AB43" s="152"/>
      <c r="AC43" s="165"/>
      <c r="AD43" s="166"/>
      <c r="AE43" s="166"/>
      <c r="AF43" s="164"/>
      <c r="AG43" s="152"/>
      <c r="AH43" s="152"/>
      <c r="AI43" s="152"/>
      <c r="AJ43" s="164"/>
      <c r="AK43" s="152"/>
      <c r="AL43" s="152"/>
      <c r="AM43" s="152"/>
      <c r="AN43" s="164"/>
      <c r="AO43" s="152"/>
      <c r="AP43" s="152"/>
      <c r="AQ43" s="152"/>
      <c r="AR43" s="163">
        <f t="shared" si="51"/>
        <v>3</v>
      </c>
      <c r="AS43" s="152" t="str">
        <f>IF($AR44&gt;$AR43, IFERROR(MATCH($AR43, $AR44:$AR$90, 0)-1, ROW($AS$90)-ROW()), "")</f>
        <v/>
      </c>
      <c r="AT43" s="164">
        <f t="shared" ca="1" si="28"/>
        <v>0</v>
      </c>
      <c r="AU43" s="152"/>
      <c r="AV43" s="152"/>
      <c r="AW43" s="167">
        <f t="shared" ca="1" si="21"/>
        <v>0</v>
      </c>
      <c r="AX43" s="152"/>
      <c r="AY43" s="152"/>
      <c r="AZ43" s="35" t="str">
        <f t="shared" ca="1" si="29"/>
        <v/>
      </c>
      <c r="BA43" s="19" t="str">
        <f t="shared" si="30"/>
        <v/>
      </c>
      <c r="BB43" s="19" t="str">
        <f t="shared" si="31"/>
        <v/>
      </c>
      <c r="BC43" s="37" t="str">
        <f t="shared" ca="1" si="22"/>
        <v/>
      </c>
      <c r="BD43" s="19" t="str">
        <f t="shared" si="23"/>
        <v/>
      </c>
      <c r="BE43" s="19" t="str">
        <f t="shared" si="24"/>
        <v/>
      </c>
      <c r="BF43" s="167" t="str">
        <f t="shared" ca="1" si="14"/>
        <v/>
      </c>
      <c r="BG43" s="152"/>
      <c r="BH43" s="152"/>
      <c r="BI43" s="167" t="str">
        <f t="shared" si="32"/>
        <v/>
      </c>
      <c r="BJ43" s="152"/>
      <c r="BK43" s="152"/>
      <c r="BL43" s="168" t="str">
        <f t="shared" si="33"/>
        <v/>
      </c>
      <c r="BM43" s="152"/>
      <c r="BN43" s="152"/>
      <c r="BO43" s="169"/>
      <c r="BP43" s="170" t="str">
        <f t="shared" ca="1" si="25"/>
        <v/>
      </c>
      <c r="BQ43" s="171" t="str">
        <f t="shared" ca="1" si="26"/>
        <v/>
      </c>
      <c r="BR43" s="172"/>
      <c r="BS43" s="172"/>
      <c r="BT43" s="173" t="str">
        <f t="shared" ca="1" si="27"/>
        <v/>
      </c>
      <c r="BU43" s="152"/>
      <c r="BV43" s="18" t="str">
        <f t="shared" ca="1" si="18"/>
        <v/>
      </c>
    </row>
    <row r="44" spans="1:74" s="17" customFormat="1" ht="14.25" customHeight="1" x14ac:dyDescent="0.25">
      <c r="A44" s="31" t="str">
        <f t="shared" ca="1" si="49"/>
        <v/>
      </c>
      <c r="B44" s="109"/>
      <c r="C44" s="109" t="s">
        <v>56</v>
      </c>
      <c r="D44" s="109" t="s">
        <v>56</v>
      </c>
      <c r="E44" s="109" t="s">
        <v>95</v>
      </c>
      <c r="F44" s="109"/>
      <c r="G44" s="109"/>
      <c r="H44" s="109"/>
      <c r="I44" s="109"/>
      <c r="J44" s="109"/>
      <c r="K44" s="152"/>
      <c r="L44" s="174">
        <v>736</v>
      </c>
      <c r="M44" s="90">
        <f t="shared" si="50"/>
        <v>0</v>
      </c>
      <c r="N44" s="175"/>
      <c r="O44" s="175"/>
      <c r="P44" s="175"/>
      <c r="Q44" s="152"/>
      <c r="R44" s="152"/>
      <c r="S44" s="152"/>
      <c r="T44" s="152"/>
      <c r="U44" s="152"/>
      <c r="V44" s="152"/>
      <c r="W44" s="152"/>
      <c r="X44" s="152"/>
      <c r="Y44" s="152"/>
      <c r="Z44" s="163"/>
      <c r="AA44" s="164"/>
      <c r="AB44" s="152"/>
      <c r="AC44" s="165"/>
      <c r="AD44" s="166"/>
      <c r="AE44" s="166"/>
      <c r="AF44" s="164"/>
      <c r="AG44" s="152"/>
      <c r="AH44" s="152"/>
      <c r="AI44" s="152"/>
      <c r="AJ44" s="164"/>
      <c r="AK44" s="152"/>
      <c r="AL44" s="152"/>
      <c r="AM44" s="152"/>
      <c r="AN44" s="164"/>
      <c r="AO44" s="152"/>
      <c r="AP44" s="152"/>
      <c r="AQ44" s="152"/>
      <c r="AR44" s="163">
        <f t="shared" si="51"/>
        <v>3</v>
      </c>
      <c r="AS44" s="152" t="str">
        <f>IF($AR45&gt;$AR44, IFERROR(MATCH($AR44, $AR45:$AR$90, 0)-1, ROW($AS$90)-ROW()), "")</f>
        <v/>
      </c>
      <c r="AT44" s="164">
        <f t="shared" ca="1" si="28"/>
        <v>0</v>
      </c>
      <c r="AU44" s="152"/>
      <c r="AV44" s="152"/>
      <c r="AW44" s="167">
        <f t="shared" ca="1" si="21"/>
        <v>0</v>
      </c>
      <c r="AX44" s="152"/>
      <c r="AY44" s="152"/>
      <c r="AZ44" s="35" t="str">
        <f t="shared" ca="1" si="29"/>
        <v/>
      </c>
      <c r="BA44" s="19" t="str">
        <f t="shared" si="30"/>
        <v/>
      </c>
      <c r="BB44" s="19" t="str">
        <f t="shared" si="31"/>
        <v/>
      </c>
      <c r="BC44" s="37" t="str">
        <f t="shared" ca="1" si="22"/>
        <v/>
      </c>
      <c r="BD44" s="19" t="str">
        <f t="shared" si="23"/>
        <v/>
      </c>
      <c r="BE44" s="19" t="str">
        <f t="shared" si="24"/>
        <v/>
      </c>
      <c r="BF44" s="167" t="str">
        <f t="shared" ca="1" si="14"/>
        <v/>
      </c>
      <c r="BG44" s="152"/>
      <c r="BH44" s="152"/>
      <c r="BI44" s="167" t="str">
        <f t="shared" si="32"/>
        <v/>
      </c>
      <c r="BJ44" s="152"/>
      <c r="BK44" s="152"/>
      <c r="BL44" s="168" t="str">
        <f t="shared" si="33"/>
        <v/>
      </c>
      <c r="BM44" s="152"/>
      <c r="BN44" s="152"/>
      <c r="BO44" s="169"/>
      <c r="BP44" s="170" t="str">
        <f t="shared" ca="1" si="25"/>
        <v/>
      </c>
      <c r="BQ44" s="171" t="str">
        <f t="shared" ca="1" si="26"/>
        <v/>
      </c>
      <c r="BR44" s="172"/>
      <c r="BS44" s="172"/>
      <c r="BT44" s="173" t="str">
        <f t="shared" ca="1" si="27"/>
        <v/>
      </c>
      <c r="BU44" s="152"/>
      <c r="BV44" s="18" t="str">
        <f t="shared" ca="1" si="18"/>
        <v/>
      </c>
    </row>
    <row r="45" spans="1:74" s="17" customFormat="1" ht="14.25" customHeight="1" x14ac:dyDescent="0.25">
      <c r="A45" s="31" t="str">
        <f t="shared" ca="1" si="49"/>
        <v/>
      </c>
      <c r="B45" s="109"/>
      <c r="C45" s="109" t="s">
        <v>56</v>
      </c>
      <c r="D45" s="109" t="s">
        <v>96</v>
      </c>
      <c r="E45" s="109"/>
      <c r="F45" s="109"/>
      <c r="G45" s="109"/>
      <c r="H45" s="109"/>
      <c r="I45" s="109"/>
      <c r="J45" s="109"/>
      <c r="K45" s="152"/>
      <c r="L45" s="174">
        <v>74</v>
      </c>
      <c r="M45" s="90">
        <f t="shared" si="50"/>
        <v>0</v>
      </c>
      <c r="N45" s="175"/>
      <c r="O45" s="175"/>
      <c r="P45" s="175"/>
      <c r="Q45" s="152"/>
      <c r="R45" s="152"/>
      <c r="S45" s="152"/>
      <c r="T45" s="152"/>
      <c r="U45" s="152"/>
      <c r="V45" s="152"/>
      <c r="W45" s="152"/>
      <c r="X45" s="152"/>
      <c r="Y45" s="152"/>
      <c r="Z45" s="163"/>
      <c r="AA45" s="164"/>
      <c r="AB45" s="152"/>
      <c r="AC45" s="165"/>
      <c r="AD45" s="166"/>
      <c r="AE45" s="166"/>
      <c r="AF45" s="164"/>
      <c r="AG45" s="152"/>
      <c r="AH45" s="152"/>
      <c r="AI45" s="152"/>
      <c r="AJ45" s="164"/>
      <c r="AK45" s="152"/>
      <c r="AL45" s="152"/>
      <c r="AM45" s="152"/>
      <c r="AN45" s="164"/>
      <c r="AO45" s="152"/>
      <c r="AP45" s="152"/>
      <c r="AQ45" s="152"/>
      <c r="AR45" s="163">
        <f t="shared" si="51"/>
        <v>2</v>
      </c>
      <c r="AS45" s="152" t="str">
        <f>IF($AR46&gt;$AR45, IFERROR(MATCH($AR45, $AR46:$AR$90, 0)-1, ROW($AS$90)-ROW()), "")</f>
        <v/>
      </c>
      <c r="AT45" s="164">
        <f t="shared" ca="1" si="28"/>
        <v>0</v>
      </c>
      <c r="AU45" s="152"/>
      <c r="AV45" s="152"/>
      <c r="AW45" s="167">
        <f t="shared" ca="1" si="21"/>
        <v>0</v>
      </c>
      <c r="AX45" s="152"/>
      <c r="AY45" s="152"/>
      <c r="AZ45" s="35" t="str">
        <f t="shared" ca="1" si="29"/>
        <v/>
      </c>
      <c r="BA45" s="19" t="str">
        <f t="shared" si="30"/>
        <v/>
      </c>
      <c r="BB45" s="19" t="str">
        <f t="shared" si="31"/>
        <v/>
      </c>
      <c r="BC45" s="37" t="str">
        <f t="shared" ca="1" si="22"/>
        <v/>
      </c>
      <c r="BD45" s="19" t="str">
        <f t="shared" si="23"/>
        <v/>
      </c>
      <c r="BE45" s="19" t="str">
        <f t="shared" si="24"/>
        <v/>
      </c>
      <c r="BF45" s="167" t="str">
        <f t="shared" ca="1" si="14"/>
        <v/>
      </c>
      <c r="BG45" s="152"/>
      <c r="BH45" s="152"/>
      <c r="BI45" s="167" t="str">
        <f t="shared" si="32"/>
        <v/>
      </c>
      <c r="BJ45" s="152"/>
      <c r="BK45" s="152"/>
      <c r="BL45" s="168" t="str">
        <f t="shared" si="33"/>
        <v/>
      </c>
      <c r="BM45" s="152"/>
      <c r="BN45" s="152"/>
      <c r="BO45" s="169"/>
      <c r="BP45" s="170" t="str">
        <f t="shared" ca="1" si="25"/>
        <v/>
      </c>
      <c r="BQ45" s="171" t="str">
        <f t="shared" ca="1" si="26"/>
        <v/>
      </c>
      <c r="BR45" s="172"/>
      <c r="BS45" s="172"/>
      <c r="BT45" s="173" t="str">
        <f t="shared" ca="1" si="27"/>
        <v/>
      </c>
      <c r="BU45" s="152"/>
      <c r="BV45" s="18" t="str">
        <f t="shared" ca="1" si="18"/>
        <v/>
      </c>
    </row>
    <row r="46" spans="1:74" s="17" customFormat="1" ht="14.25" customHeight="1" x14ac:dyDescent="0.25">
      <c r="A46" s="31" t="str">
        <f t="shared" ca="1" si="49"/>
        <v/>
      </c>
      <c r="B46" s="109"/>
      <c r="C46" s="109" t="s">
        <v>56</v>
      </c>
      <c r="D46" s="109" t="s">
        <v>97</v>
      </c>
      <c r="E46" s="109"/>
      <c r="F46" s="109"/>
      <c r="G46" s="109"/>
      <c r="H46" s="109"/>
      <c r="I46" s="109"/>
      <c r="J46" s="109"/>
      <c r="K46" s="152"/>
      <c r="L46" s="174" t="s">
        <v>98</v>
      </c>
      <c r="M46" s="90">
        <f t="shared" si="50"/>
        <v>0</v>
      </c>
      <c r="N46" s="175"/>
      <c r="O46" s="175"/>
      <c r="P46" s="175"/>
      <c r="Q46" s="152"/>
      <c r="R46" s="152"/>
      <c r="S46" s="152"/>
      <c r="T46" s="152"/>
      <c r="U46" s="152"/>
      <c r="V46" s="152"/>
      <c r="W46" s="152"/>
      <c r="X46" s="152"/>
      <c r="Y46" s="152"/>
      <c r="Z46" s="163"/>
      <c r="AA46" s="164"/>
      <c r="AB46" s="152"/>
      <c r="AC46" s="165"/>
      <c r="AD46" s="166"/>
      <c r="AE46" s="166"/>
      <c r="AF46" s="164"/>
      <c r="AG46" s="152"/>
      <c r="AH46" s="152"/>
      <c r="AI46" s="152"/>
      <c r="AJ46" s="164"/>
      <c r="AK46" s="152"/>
      <c r="AL46" s="152"/>
      <c r="AM46" s="152"/>
      <c r="AN46" s="164"/>
      <c r="AO46" s="152"/>
      <c r="AP46" s="152"/>
      <c r="AQ46" s="152"/>
      <c r="AR46" s="163">
        <f t="shared" si="51"/>
        <v>2</v>
      </c>
      <c r="AS46" s="152" t="str">
        <f>IF($AR47&gt;$AR46, IFERROR(MATCH($AR46, $AR47:$AR$90, 0)-1, ROW($AS$90)-ROW()), "")</f>
        <v/>
      </c>
      <c r="AT46" s="164">
        <f t="shared" ca="1" si="28"/>
        <v>0</v>
      </c>
      <c r="AU46" s="152"/>
      <c r="AV46" s="152"/>
      <c r="AW46" s="167">
        <f t="shared" ca="1" si="21"/>
        <v>0</v>
      </c>
      <c r="AX46" s="152"/>
      <c r="AY46" s="152"/>
      <c r="AZ46" s="35" t="str">
        <f t="shared" ca="1" si="29"/>
        <v/>
      </c>
      <c r="BA46" s="19" t="str">
        <f t="shared" si="30"/>
        <v/>
      </c>
      <c r="BB46" s="19" t="str">
        <f t="shared" si="31"/>
        <v/>
      </c>
      <c r="BC46" s="37" t="str">
        <f t="shared" ca="1" si="22"/>
        <v/>
      </c>
      <c r="BD46" s="19" t="str">
        <f t="shared" si="23"/>
        <v/>
      </c>
      <c r="BE46" s="19" t="str">
        <f t="shared" si="24"/>
        <v/>
      </c>
      <c r="BF46" s="167" t="str">
        <f t="shared" ca="1" si="14"/>
        <v/>
      </c>
      <c r="BG46" s="152"/>
      <c r="BH46" s="152"/>
      <c r="BI46" s="167" t="str">
        <f t="shared" si="32"/>
        <v/>
      </c>
      <c r="BJ46" s="152"/>
      <c r="BK46" s="152"/>
      <c r="BL46" s="168" t="str">
        <f t="shared" si="33"/>
        <v/>
      </c>
      <c r="BM46" s="152"/>
      <c r="BN46" s="152"/>
      <c r="BO46" s="169"/>
      <c r="BP46" s="170" t="str">
        <f t="shared" ca="1" si="25"/>
        <v/>
      </c>
      <c r="BQ46" s="171" t="str">
        <f t="shared" ca="1" si="26"/>
        <v/>
      </c>
      <c r="BR46" s="172"/>
      <c r="BS46" s="172"/>
      <c r="BT46" s="173" t="str">
        <f t="shared" ca="1" si="27"/>
        <v/>
      </c>
      <c r="BU46" s="152"/>
      <c r="BV46" s="18" t="str">
        <f t="shared" ca="1" si="18"/>
        <v/>
      </c>
    </row>
    <row r="47" spans="1:74" s="17" customFormat="1" ht="14.25" customHeight="1" x14ac:dyDescent="0.25">
      <c r="A47" s="31" t="str">
        <f t="shared" ca="1" si="49"/>
        <v/>
      </c>
      <c r="B47" s="109"/>
      <c r="C47" s="109" t="s">
        <v>99</v>
      </c>
      <c r="D47" s="109"/>
      <c r="E47" s="109"/>
      <c r="F47" s="109"/>
      <c r="G47" s="109"/>
      <c r="H47" s="109"/>
      <c r="I47" s="109"/>
      <c r="J47" s="109"/>
      <c r="K47" s="152"/>
      <c r="L47" s="174" t="s">
        <v>100</v>
      </c>
      <c r="M47" s="90">
        <f t="shared" si="50"/>
        <v>0</v>
      </c>
      <c r="N47" s="175">
        <f>SUM(N48,N51,N78,N84:N86)</f>
        <v>0</v>
      </c>
      <c r="O47" s="175"/>
      <c r="P47" s="175"/>
      <c r="Q47" s="152"/>
      <c r="R47" s="152"/>
      <c r="S47" s="152"/>
      <c r="T47" s="152"/>
      <c r="U47" s="152"/>
      <c r="V47" s="152"/>
      <c r="W47" s="152"/>
      <c r="X47" s="152"/>
      <c r="Y47" s="152"/>
      <c r="Z47" s="163">
        <f>IF(AF$3&lt;&gt;0, IF(AND(
IF(AG$3, N47&lt;&gt;0, TRUE),
IF(AH$3, O47&lt;&gt;0, TRUE),
IF(AI$3, P47&lt;&gt;0, TRUE)),
0, 1), 1)</f>
        <v>1</v>
      </c>
      <c r="AA47" s="164"/>
      <c r="AB47" s="152"/>
      <c r="AC47" s="165"/>
      <c r="AD47" s="166"/>
      <c r="AE47" s="166"/>
      <c r="AF47" s="164"/>
      <c r="AG47" s="152"/>
      <c r="AH47" s="152"/>
      <c r="AI47" s="152"/>
      <c r="AJ47" s="164"/>
      <c r="AK47" s="152"/>
      <c r="AL47" s="152"/>
      <c r="AM47" s="152"/>
      <c r="AN47" s="164"/>
      <c r="AO47" s="152"/>
      <c r="AP47" s="152"/>
      <c r="AQ47" s="152"/>
      <c r="AR47" s="163">
        <f t="shared" si="51"/>
        <v>1</v>
      </c>
      <c r="AS47" s="152">
        <f>IF($AR48&gt;$AR47, IFERROR(MATCH($AR47, $AR48:$AR$90, 0)-1, ROW($AS$90)-ROW()), "")</f>
        <v>39</v>
      </c>
      <c r="AT47" s="164">
        <f t="shared" ca="1" si="28"/>
        <v>0</v>
      </c>
      <c r="AU47" s="152"/>
      <c r="AV47" s="152"/>
      <c r="AW47" s="167">
        <f t="shared" ca="1" si="21"/>
        <v>0</v>
      </c>
      <c r="AX47" s="152"/>
      <c r="AY47" s="152"/>
      <c r="AZ47" s="35" t="str">
        <f t="shared" ca="1" si="29"/>
        <v/>
      </c>
      <c r="BA47" s="19" t="str">
        <f t="shared" si="30"/>
        <v/>
      </c>
      <c r="BB47" s="19" t="str">
        <f t="shared" si="31"/>
        <v/>
      </c>
      <c r="BC47" s="37" t="str">
        <f t="shared" ca="1" si="22"/>
        <v/>
      </c>
      <c r="BD47" s="19" t="str">
        <f t="shared" si="23"/>
        <v/>
      </c>
      <c r="BE47" s="19" t="str">
        <f t="shared" si="24"/>
        <v/>
      </c>
      <c r="BF47" s="167" t="str">
        <f t="shared" ca="1" si="14"/>
        <v/>
      </c>
      <c r="BG47" s="152"/>
      <c r="BH47" s="152"/>
      <c r="BI47" s="167" t="str">
        <f t="shared" si="32"/>
        <v/>
      </c>
      <c r="BJ47" s="152"/>
      <c r="BK47" s="152"/>
      <c r="BL47" s="168" t="str">
        <f t="shared" si="33"/>
        <v/>
      </c>
      <c r="BM47" s="152"/>
      <c r="BN47" s="152"/>
      <c r="BO47" s="169"/>
      <c r="BP47" s="170" t="str">
        <f t="shared" ca="1" si="25"/>
        <v/>
      </c>
      <c r="BQ47" s="171" t="str">
        <f t="shared" ca="1" si="26"/>
        <v/>
      </c>
      <c r="BR47" s="172"/>
      <c r="BS47" s="172"/>
      <c r="BT47" s="173" t="str">
        <f t="shared" ca="1" si="27"/>
        <v/>
      </c>
      <c r="BU47" s="152"/>
      <c r="BV47" s="18" t="str">
        <f t="shared" ca="1" si="18"/>
        <v/>
      </c>
    </row>
    <row r="48" spans="1:74" s="17" customFormat="1" ht="14.25" customHeight="1" x14ac:dyDescent="0.25">
      <c r="A48" s="31" t="str">
        <f t="shared" ca="1" si="49"/>
        <v/>
      </c>
      <c r="B48" s="109"/>
      <c r="C48" s="109" t="s">
        <v>56</v>
      </c>
      <c r="D48" s="109" t="s">
        <v>101</v>
      </c>
      <c r="E48" s="109"/>
      <c r="F48" s="109"/>
      <c r="G48" s="109"/>
      <c r="H48" s="109"/>
      <c r="I48" s="109"/>
      <c r="J48" s="109"/>
      <c r="K48" s="152"/>
      <c r="L48" s="174">
        <v>60</v>
      </c>
      <c r="M48" s="90">
        <f t="shared" si="50"/>
        <v>0</v>
      </c>
      <c r="N48" s="175">
        <f>SUM(N49:N50)</f>
        <v>0</v>
      </c>
      <c r="O48" s="175"/>
      <c r="P48" s="175"/>
      <c r="Q48" s="152"/>
      <c r="R48" s="152"/>
      <c r="S48" s="152"/>
      <c r="T48" s="152"/>
      <c r="U48" s="152"/>
      <c r="V48" s="152"/>
      <c r="W48" s="152"/>
      <c r="X48" s="152"/>
      <c r="Y48" s="152"/>
      <c r="Z48" s="163"/>
      <c r="AA48" s="164">
        <v>1</v>
      </c>
      <c r="AB48" s="152"/>
      <c r="AC48" s="165"/>
      <c r="AD48" s="166"/>
      <c r="AE48" s="166"/>
      <c r="AF48" s="164"/>
      <c r="AG48" s="152"/>
      <c r="AH48" s="152"/>
      <c r="AI48" s="152"/>
      <c r="AJ48" s="164"/>
      <c r="AK48" s="152"/>
      <c r="AL48" s="152"/>
      <c r="AM48" s="152"/>
      <c r="AN48" s="164"/>
      <c r="AO48" s="152"/>
      <c r="AP48" s="152"/>
      <c r="AQ48" s="152"/>
      <c r="AR48" s="163">
        <f t="shared" si="51"/>
        <v>2</v>
      </c>
      <c r="AS48" s="152">
        <f>IF($AR49&gt;$AR48, IFERROR(MATCH($AR48, $AR49:$AR$90, 0)-1, ROW($AS$90)-ROW()), "")</f>
        <v>2</v>
      </c>
      <c r="AT48" s="164">
        <f t="shared" ca="1" si="28"/>
        <v>0</v>
      </c>
      <c r="AU48" s="152"/>
      <c r="AV48" s="152"/>
      <c r="AW48" s="167">
        <f t="shared" ca="1" si="21"/>
        <v>0</v>
      </c>
      <c r="AX48" s="152"/>
      <c r="AY48" s="152"/>
      <c r="AZ48" s="35" t="str">
        <f t="shared" ca="1" si="29"/>
        <v/>
      </c>
      <c r="BA48" s="19" t="str">
        <f t="shared" si="30"/>
        <v/>
      </c>
      <c r="BB48" s="19" t="str">
        <f t="shared" si="31"/>
        <v/>
      </c>
      <c r="BC48" s="37" t="str">
        <f t="shared" ca="1" si="22"/>
        <v/>
      </c>
      <c r="BD48" s="19" t="str">
        <f t="shared" si="23"/>
        <v/>
      </c>
      <c r="BE48" s="19" t="str">
        <f t="shared" si="24"/>
        <v/>
      </c>
      <c r="BF48" s="167" t="str">
        <f t="shared" ca="1" si="14"/>
        <v/>
      </c>
      <c r="BG48" s="152"/>
      <c r="BH48" s="152"/>
      <c r="BI48" s="167" t="str">
        <f t="shared" si="32"/>
        <v/>
      </c>
      <c r="BJ48" s="152"/>
      <c r="BK48" s="152"/>
      <c r="BL48" s="168" t="str">
        <f t="shared" si="33"/>
        <v/>
      </c>
      <c r="BM48" s="152"/>
      <c r="BN48" s="152"/>
      <c r="BO48" s="169"/>
      <c r="BP48" s="170" t="str">
        <f t="shared" ca="1" si="25"/>
        <v/>
      </c>
      <c r="BQ48" s="171" t="str">
        <f t="shared" ca="1" si="26"/>
        <v/>
      </c>
      <c r="BR48" s="172"/>
      <c r="BS48" s="172"/>
      <c r="BT48" s="173" t="str">
        <f t="shared" ca="1" si="27"/>
        <v/>
      </c>
      <c r="BU48" s="152"/>
      <c r="BV48" s="18" t="str">
        <f t="shared" ca="1" si="18"/>
        <v/>
      </c>
    </row>
    <row r="49" spans="1:74" s="17" customFormat="1" ht="14.25" customHeight="1" x14ac:dyDescent="0.25">
      <c r="A49" s="31" t="str">
        <f t="shared" ca="1" si="49"/>
        <v/>
      </c>
      <c r="B49" s="109"/>
      <c r="C49" s="109" t="s">
        <v>56</v>
      </c>
      <c r="D49" s="109" t="s">
        <v>56</v>
      </c>
      <c r="E49" s="109" t="s">
        <v>102</v>
      </c>
      <c r="F49" s="109"/>
      <c r="G49" s="109"/>
      <c r="H49" s="109"/>
      <c r="I49" s="109"/>
      <c r="J49" s="109"/>
      <c r="K49" s="152"/>
      <c r="L49" s="174" t="s">
        <v>103</v>
      </c>
      <c r="M49" s="90">
        <f t="shared" si="50"/>
        <v>0</v>
      </c>
      <c r="N49" s="175"/>
      <c r="O49" s="175"/>
      <c r="P49" s="175"/>
      <c r="Q49" s="152"/>
      <c r="R49" s="152"/>
      <c r="S49" s="152"/>
      <c r="T49" s="152"/>
      <c r="U49" s="152"/>
      <c r="V49" s="152"/>
      <c r="W49" s="152"/>
      <c r="X49" s="152"/>
      <c r="Y49" s="152"/>
      <c r="Z49" s="163"/>
      <c r="AA49" s="164"/>
      <c r="AB49" s="152"/>
      <c r="AC49" s="165"/>
      <c r="AD49" s="166"/>
      <c r="AE49" s="166"/>
      <c r="AF49" s="164"/>
      <c r="AG49" s="152"/>
      <c r="AH49" s="152"/>
      <c r="AI49" s="152"/>
      <c r="AJ49" s="164"/>
      <c r="AK49" s="152"/>
      <c r="AL49" s="152"/>
      <c r="AM49" s="152"/>
      <c r="AN49" s="164"/>
      <c r="AO49" s="152"/>
      <c r="AP49" s="152"/>
      <c r="AQ49" s="152"/>
      <c r="AR49" s="163">
        <f t="shared" si="51"/>
        <v>3</v>
      </c>
      <c r="AS49" s="152" t="str">
        <f>IF($AR50&gt;$AR49, IFERROR(MATCH($AR49, $AR50:$AR$90, 0)-1, ROW($AS$90)-ROW()), "")</f>
        <v/>
      </c>
      <c r="AT49" s="164">
        <f t="shared" ca="1" si="28"/>
        <v>0</v>
      </c>
      <c r="AU49" s="152"/>
      <c r="AV49" s="152"/>
      <c r="AW49" s="167">
        <f t="shared" ca="1" si="21"/>
        <v>0</v>
      </c>
      <c r="AX49" s="152"/>
      <c r="AY49" s="152"/>
      <c r="AZ49" s="35" t="str">
        <f t="shared" ca="1" si="29"/>
        <v/>
      </c>
      <c r="BA49" s="19" t="str">
        <f t="shared" si="30"/>
        <v/>
      </c>
      <c r="BB49" s="19" t="str">
        <f t="shared" si="31"/>
        <v/>
      </c>
      <c r="BC49" s="37" t="str">
        <f t="shared" ca="1" si="22"/>
        <v/>
      </c>
      <c r="BD49" s="19" t="str">
        <f t="shared" si="23"/>
        <v/>
      </c>
      <c r="BE49" s="19" t="str">
        <f t="shared" si="24"/>
        <v/>
      </c>
      <c r="BF49" s="167" t="str">
        <f t="shared" ca="1" si="14"/>
        <v/>
      </c>
      <c r="BG49" s="152"/>
      <c r="BH49" s="152"/>
      <c r="BI49" s="167" t="str">
        <f t="shared" si="32"/>
        <v/>
      </c>
      <c r="BJ49" s="152"/>
      <c r="BK49" s="152"/>
      <c r="BL49" s="168" t="str">
        <f t="shared" si="33"/>
        <v/>
      </c>
      <c r="BM49" s="152"/>
      <c r="BN49" s="152"/>
      <c r="BO49" s="169"/>
      <c r="BP49" s="170" t="str">
        <f t="shared" ca="1" si="25"/>
        <v/>
      </c>
      <c r="BQ49" s="171" t="str">
        <f t="shared" ca="1" si="26"/>
        <v/>
      </c>
      <c r="BR49" s="172"/>
      <c r="BS49" s="172"/>
      <c r="BT49" s="173" t="str">
        <f t="shared" ca="1" si="27"/>
        <v/>
      </c>
      <c r="BU49" s="152"/>
      <c r="BV49" s="18" t="str">
        <f t="shared" ca="1" si="18"/>
        <v/>
      </c>
    </row>
    <row r="50" spans="1:74" s="17" customFormat="1" ht="14.25" customHeight="1" x14ac:dyDescent="0.25">
      <c r="A50" s="31" t="str">
        <f t="shared" ca="1" si="49"/>
        <v/>
      </c>
      <c r="B50" s="109"/>
      <c r="C50" s="109" t="s">
        <v>56</v>
      </c>
      <c r="D50" s="109" t="s">
        <v>56</v>
      </c>
      <c r="E50" s="109" t="s">
        <v>104</v>
      </c>
      <c r="F50" s="109"/>
      <c r="G50" s="109"/>
      <c r="H50" s="109"/>
      <c r="I50" s="109"/>
      <c r="J50" s="109"/>
      <c r="K50" s="152"/>
      <c r="L50" s="174">
        <v>609</v>
      </c>
      <c r="M50" s="90">
        <f t="shared" si="50"/>
        <v>0</v>
      </c>
      <c r="N50" s="175"/>
      <c r="O50" s="175"/>
      <c r="P50" s="175"/>
      <c r="Q50" s="152"/>
      <c r="R50" s="152"/>
      <c r="S50" s="152"/>
      <c r="T50" s="152"/>
      <c r="U50" s="152"/>
      <c r="V50" s="152"/>
      <c r="W50" s="152"/>
      <c r="X50" s="152"/>
      <c r="Y50" s="152"/>
      <c r="Z50" s="163"/>
      <c r="AA50" s="164">
        <v>1</v>
      </c>
      <c r="AB50" s="152"/>
      <c r="AC50" s="165"/>
      <c r="AD50" s="166"/>
      <c r="AE50" s="166"/>
      <c r="AF50" s="164"/>
      <c r="AG50" s="152"/>
      <c r="AH50" s="152"/>
      <c r="AI50" s="152"/>
      <c r="AJ50" s="164"/>
      <c r="AK50" s="152"/>
      <c r="AL50" s="152"/>
      <c r="AM50" s="152"/>
      <c r="AN50" s="164"/>
      <c r="AO50" s="152"/>
      <c r="AP50" s="152"/>
      <c r="AQ50" s="152"/>
      <c r="AR50" s="163">
        <f t="shared" si="51"/>
        <v>3</v>
      </c>
      <c r="AS50" s="152" t="str">
        <f>IF($AR51&gt;$AR50, IFERROR(MATCH($AR50, $AR51:$AR$90, 0)-1, ROW($AS$90)-ROW()), "")</f>
        <v/>
      </c>
      <c r="AT50" s="164">
        <f t="shared" ca="1" si="28"/>
        <v>0</v>
      </c>
      <c r="AU50" s="152"/>
      <c r="AV50" s="152"/>
      <c r="AW50" s="167">
        <f t="shared" ca="1" si="21"/>
        <v>0</v>
      </c>
      <c r="AX50" s="152"/>
      <c r="AY50" s="152"/>
      <c r="AZ50" s="35" t="str">
        <f t="shared" ca="1" si="29"/>
        <v/>
      </c>
      <c r="BA50" s="19" t="str">
        <f t="shared" si="30"/>
        <v/>
      </c>
      <c r="BB50" s="19" t="str">
        <f t="shared" si="31"/>
        <v/>
      </c>
      <c r="BC50" s="37" t="str">
        <f t="shared" ca="1" si="22"/>
        <v/>
      </c>
      <c r="BD50" s="19" t="str">
        <f t="shared" si="23"/>
        <v/>
      </c>
      <c r="BE50" s="19" t="str">
        <f t="shared" si="24"/>
        <v/>
      </c>
      <c r="BF50" s="167" t="str">
        <f t="shared" ca="1" si="14"/>
        <v/>
      </c>
      <c r="BG50" s="152"/>
      <c r="BH50" s="152"/>
      <c r="BI50" s="167" t="str">
        <f t="shared" si="32"/>
        <v/>
      </c>
      <c r="BJ50" s="152"/>
      <c r="BK50" s="152"/>
      <c r="BL50" s="168" t="str">
        <f t="shared" si="33"/>
        <v/>
      </c>
      <c r="BM50" s="152"/>
      <c r="BN50" s="152"/>
      <c r="BO50" s="169"/>
      <c r="BP50" s="170" t="str">
        <f t="shared" ca="1" si="25"/>
        <v/>
      </c>
      <c r="BQ50" s="171" t="str">
        <f t="shared" ca="1" si="26"/>
        <v/>
      </c>
      <c r="BR50" s="172"/>
      <c r="BS50" s="172"/>
      <c r="BT50" s="173" t="str">
        <f t="shared" ca="1" si="27"/>
        <v/>
      </c>
      <c r="BU50" s="152"/>
      <c r="BV50" s="18" t="str">
        <f t="shared" ca="1" si="18"/>
        <v/>
      </c>
    </row>
    <row r="51" spans="1:74" s="17" customFormat="1" ht="14.25" customHeight="1" x14ac:dyDescent="0.25">
      <c r="A51" s="31" t="str">
        <f t="shared" ca="1" si="49"/>
        <v/>
      </c>
      <c r="B51" s="109"/>
      <c r="C51" s="109" t="s">
        <v>56</v>
      </c>
      <c r="D51" s="109" t="s">
        <v>105</v>
      </c>
      <c r="E51" s="109"/>
      <c r="F51" s="109"/>
      <c r="G51" s="109"/>
      <c r="H51" s="109"/>
      <c r="I51" s="109"/>
      <c r="J51" s="109"/>
      <c r="K51" s="152"/>
      <c r="L51" s="174">
        <v>61</v>
      </c>
      <c r="M51" s="90">
        <f t="shared" si="50"/>
        <v>0</v>
      </c>
      <c r="N51" s="175">
        <f>SUM(N52:N53,N58,N62,N71:N72,N75:N77)</f>
        <v>0</v>
      </c>
      <c r="O51" s="175"/>
      <c r="P51" s="175"/>
      <c r="Q51" s="152"/>
      <c r="R51" s="152"/>
      <c r="S51" s="152"/>
      <c r="T51" s="152"/>
      <c r="U51" s="152"/>
      <c r="V51" s="152"/>
      <c r="W51" s="152"/>
      <c r="X51" s="152"/>
      <c r="Y51" s="152"/>
      <c r="Z51" s="163"/>
      <c r="AA51" s="164"/>
      <c r="AB51" s="152"/>
      <c r="AC51" s="165"/>
      <c r="AD51" s="166"/>
      <c r="AE51" s="166"/>
      <c r="AF51" s="164"/>
      <c r="AG51" s="152"/>
      <c r="AH51" s="152"/>
      <c r="AI51" s="152"/>
      <c r="AJ51" s="164"/>
      <c r="AK51" s="152"/>
      <c r="AL51" s="152"/>
      <c r="AM51" s="152"/>
      <c r="AN51" s="164"/>
      <c r="AO51" s="152"/>
      <c r="AP51" s="152"/>
      <c r="AQ51" s="152"/>
      <c r="AR51" s="163">
        <f t="shared" si="51"/>
        <v>2</v>
      </c>
      <c r="AS51" s="152">
        <f>IF($AR52&gt;$AR51, IFERROR(MATCH($AR51, $AR52:$AR$90, 0)-1, ROW($AS$90)-ROW()), "")</f>
        <v>26</v>
      </c>
      <c r="AT51" s="164">
        <f t="shared" ca="1" si="28"/>
        <v>0</v>
      </c>
      <c r="AU51" s="152"/>
      <c r="AV51" s="152"/>
      <c r="AW51" s="167">
        <f t="shared" ca="1" si="21"/>
        <v>0</v>
      </c>
      <c r="AX51" s="152"/>
      <c r="AY51" s="152"/>
      <c r="AZ51" s="35" t="str">
        <f t="shared" ca="1" si="29"/>
        <v/>
      </c>
      <c r="BA51" s="19" t="str">
        <f t="shared" si="30"/>
        <v/>
      </c>
      <c r="BB51" s="19" t="str">
        <f t="shared" si="31"/>
        <v/>
      </c>
      <c r="BC51" s="37" t="str">
        <f t="shared" ca="1" si="22"/>
        <v/>
      </c>
      <c r="BD51" s="19" t="str">
        <f t="shared" si="23"/>
        <v/>
      </c>
      <c r="BE51" s="19" t="str">
        <f t="shared" si="24"/>
        <v/>
      </c>
      <c r="BF51" s="167" t="str">
        <f t="shared" ca="1" si="14"/>
        <v/>
      </c>
      <c r="BG51" s="152"/>
      <c r="BH51" s="152"/>
      <c r="BI51" s="167" t="str">
        <f t="shared" si="32"/>
        <v/>
      </c>
      <c r="BJ51" s="152"/>
      <c r="BK51" s="152"/>
      <c r="BL51" s="168" t="str">
        <f t="shared" si="33"/>
        <v/>
      </c>
      <c r="BM51" s="152"/>
      <c r="BN51" s="152"/>
      <c r="BO51" s="169"/>
      <c r="BP51" s="170" t="str">
        <f t="shared" ca="1" si="25"/>
        <v/>
      </c>
      <c r="BQ51" s="171" t="str">
        <f t="shared" ca="1" si="26"/>
        <v/>
      </c>
      <c r="BR51" s="172"/>
      <c r="BS51" s="172"/>
      <c r="BT51" s="173" t="str">
        <f t="shared" ca="1" si="27"/>
        <v/>
      </c>
      <c r="BU51" s="152"/>
      <c r="BV51" s="18" t="str">
        <f t="shared" ca="1" si="18"/>
        <v/>
      </c>
    </row>
    <row r="52" spans="1:74" s="17" customFormat="1" ht="14.25" customHeight="1" x14ac:dyDescent="0.25">
      <c r="A52" s="31" t="str">
        <f t="shared" ca="1" si="49"/>
        <v/>
      </c>
      <c r="B52" s="109"/>
      <c r="C52" s="109"/>
      <c r="D52" s="109"/>
      <c r="E52" s="109" t="s">
        <v>106</v>
      </c>
      <c r="F52" s="109"/>
      <c r="G52" s="109"/>
      <c r="H52" s="109"/>
      <c r="I52" s="109"/>
      <c r="J52" s="109"/>
      <c r="K52" s="152"/>
      <c r="L52" s="174">
        <v>610</v>
      </c>
      <c r="M52" s="90">
        <f t="shared" si="50"/>
        <v>0</v>
      </c>
      <c r="N52" s="175"/>
      <c r="O52" s="175"/>
      <c r="P52" s="175"/>
      <c r="Q52" s="152"/>
      <c r="R52" s="152"/>
      <c r="S52" s="152"/>
      <c r="T52" s="152"/>
      <c r="U52" s="152"/>
      <c r="V52" s="152"/>
      <c r="W52" s="152"/>
      <c r="X52" s="152"/>
      <c r="Y52" s="152"/>
      <c r="Z52" s="163"/>
      <c r="AA52" s="164"/>
      <c r="AB52" s="152"/>
      <c r="AC52" s="165"/>
      <c r="AD52" s="166"/>
      <c r="AE52" s="166"/>
      <c r="AF52" s="164"/>
      <c r="AG52" s="152"/>
      <c r="AH52" s="152"/>
      <c r="AI52" s="152"/>
      <c r="AJ52" s="164"/>
      <c r="AK52" s="152"/>
      <c r="AL52" s="152"/>
      <c r="AM52" s="152"/>
      <c r="AN52" s="164"/>
      <c r="AO52" s="152"/>
      <c r="AP52" s="152"/>
      <c r="AQ52" s="152"/>
      <c r="AR52" s="163">
        <f t="shared" si="51"/>
        <v>3</v>
      </c>
      <c r="AS52" s="152" t="str">
        <f>IF($AR53&gt;$AR52, IFERROR(MATCH($AR52, $AR53:$AR$90, 0)-1, ROW($AS$90)-ROW()), "")</f>
        <v/>
      </c>
      <c r="AT52" s="164">
        <f t="shared" ca="1" si="28"/>
        <v>0</v>
      </c>
      <c r="AU52" s="152"/>
      <c r="AV52" s="152"/>
      <c r="AW52" s="167">
        <f t="shared" ca="1" si="21"/>
        <v>0</v>
      </c>
      <c r="AX52" s="152"/>
      <c r="AY52" s="152"/>
      <c r="AZ52" s="35" t="str">
        <f t="shared" ca="1" si="29"/>
        <v/>
      </c>
      <c r="BA52" s="19" t="str">
        <f t="shared" si="30"/>
        <v/>
      </c>
      <c r="BB52" s="19" t="str">
        <f t="shared" si="31"/>
        <v/>
      </c>
      <c r="BC52" s="37" t="str">
        <f t="shared" ca="1" si="22"/>
        <v/>
      </c>
      <c r="BD52" s="19" t="str">
        <f t="shared" si="23"/>
        <v/>
      </c>
      <c r="BE52" s="19" t="str">
        <f t="shared" si="24"/>
        <v/>
      </c>
      <c r="BF52" s="167" t="str">
        <f t="shared" ca="1" si="14"/>
        <v/>
      </c>
      <c r="BG52" s="152"/>
      <c r="BH52" s="152"/>
      <c r="BI52" s="167" t="str">
        <f t="shared" si="32"/>
        <v/>
      </c>
      <c r="BJ52" s="152"/>
      <c r="BK52" s="152"/>
      <c r="BL52" s="168" t="str">
        <f t="shared" si="33"/>
        <v/>
      </c>
      <c r="BM52" s="152"/>
      <c r="BN52" s="152"/>
      <c r="BO52" s="169"/>
      <c r="BP52" s="170" t="str">
        <f t="shared" ca="1" si="25"/>
        <v/>
      </c>
      <c r="BQ52" s="171" t="str">
        <f t="shared" ca="1" si="26"/>
        <v/>
      </c>
      <c r="BR52" s="172"/>
      <c r="BS52" s="172"/>
      <c r="BT52" s="173" t="str">
        <f t="shared" ca="1" si="27"/>
        <v/>
      </c>
      <c r="BU52" s="152"/>
      <c r="BV52" s="18" t="str">
        <f t="shared" ca="1" si="18"/>
        <v/>
      </c>
    </row>
    <row r="53" spans="1:74" s="17" customFormat="1" ht="14.25" customHeight="1" x14ac:dyDescent="0.25">
      <c r="A53" s="31" t="str">
        <f t="shared" ca="1" si="49"/>
        <v/>
      </c>
      <c r="B53" s="109"/>
      <c r="C53" s="109"/>
      <c r="D53" s="109"/>
      <c r="E53" s="109" t="s">
        <v>107</v>
      </c>
      <c r="F53" s="109"/>
      <c r="G53" s="109"/>
      <c r="H53" s="109"/>
      <c r="I53" s="109"/>
      <c r="J53" s="109"/>
      <c r="K53" s="152"/>
      <c r="L53" s="174">
        <v>611</v>
      </c>
      <c r="M53" s="90">
        <f t="shared" si="50"/>
        <v>0</v>
      </c>
      <c r="N53" s="175">
        <f>SUM(N54:N57)</f>
        <v>0</v>
      </c>
      <c r="O53" s="175"/>
      <c r="P53" s="175"/>
      <c r="Q53" s="152"/>
      <c r="R53" s="152"/>
      <c r="S53" s="152"/>
      <c r="T53" s="152"/>
      <c r="U53" s="152"/>
      <c r="V53" s="152"/>
      <c r="W53" s="152"/>
      <c r="X53" s="152"/>
      <c r="Y53" s="152"/>
      <c r="Z53" s="163"/>
      <c r="AA53" s="164"/>
      <c r="AB53" s="152"/>
      <c r="AC53" s="165"/>
      <c r="AD53" s="166"/>
      <c r="AE53" s="166"/>
      <c r="AF53" s="164"/>
      <c r="AG53" s="152"/>
      <c r="AH53" s="152"/>
      <c r="AI53" s="152"/>
      <c r="AJ53" s="164"/>
      <c r="AK53" s="152"/>
      <c r="AL53" s="152"/>
      <c r="AM53" s="152"/>
      <c r="AN53" s="164"/>
      <c r="AO53" s="152"/>
      <c r="AP53" s="152"/>
      <c r="AQ53" s="152"/>
      <c r="AR53" s="163">
        <f t="shared" si="51"/>
        <v>3</v>
      </c>
      <c r="AS53" s="152">
        <f>IF($AR54&gt;$AR53, IFERROR(MATCH($AR53, $AR54:$AR$90, 0)-1, ROW($AS$90)-ROW()), "")</f>
        <v>4</v>
      </c>
      <c r="AT53" s="164">
        <f t="shared" ca="1" si="28"/>
        <v>0</v>
      </c>
      <c r="AU53" s="152"/>
      <c r="AV53" s="152"/>
      <c r="AW53" s="167">
        <f t="shared" ca="1" si="21"/>
        <v>0</v>
      </c>
      <c r="AX53" s="152"/>
      <c r="AY53" s="152"/>
      <c r="AZ53" s="35" t="str">
        <f t="shared" ca="1" si="29"/>
        <v/>
      </c>
      <c r="BA53" s="19" t="str">
        <f t="shared" si="30"/>
        <v/>
      </c>
      <c r="BB53" s="19" t="str">
        <f t="shared" si="31"/>
        <v/>
      </c>
      <c r="BC53" s="37" t="str">
        <f t="shared" ca="1" si="22"/>
        <v/>
      </c>
      <c r="BD53" s="19" t="str">
        <f t="shared" si="23"/>
        <v/>
      </c>
      <c r="BE53" s="19" t="str">
        <f t="shared" si="24"/>
        <v/>
      </c>
      <c r="BF53" s="167" t="str">
        <f t="shared" ca="1" si="14"/>
        <v/>
      </c>
      <c r="BG53" s="152"/>
      <c r="BH53" s="152"/>
      <c r="BI53" s="167" t="str">
        <f t="shared" si="32"/>
        <v/>
      </c>
      <c r="BJ53" s="152"/>
      <c r="BK53" s="152"/>
      <c r="BL53" s="168" t="str">
        <f t="shared" si="33"/>
        <v/>
      </c>
      <c r="BM53" s="152"/>
      <c r="BN53" s="152"/>
      <c r="BO53" s="169"/>
      <c r="BP53" s="170" t="str">
        <f t="shared" ca="1" si="25"/>
        <v/>
      </c>
      <c r="BQ53" s="171" t="str">
        <f t="shared" ca="1" si="26"/>
        <v/>
      </c>
      <c r="BR53" s="172"/>
      <c r="BS53" s="172"/>
      <c r="BT53" s="173" t="str">
        <f t="shared" ca="1" si="27"/>
        <v/>
      </c>
      <c r="BU53" s="152"/>
      <c r="BV53" s="18" t="str">
        <f t="shared" ca="1" si="18"/>
        <v/>
      </c>
    </row>
    <row r="54" spans="1:74" s="17" customFormat="1" ht="14.25" customHeight="1" x14ac:dyDescent="0.25">
      <c r="A54" s="31" t="str">
        <f t="shared" ca="1" si="49"/>
        <v/>
      </c>
      <c r="B54" s="109"/>
      <c r="C54" s="109"/>
      <c r="D54" s="109"/>
      <c r="E54" s="109"/>
      <c r="F54" s="109" t="s">
        <v>108</v>
      </c>
      <c r="G54" s="109"/>
      <c r="H54" s="109"/>
      <c r="I54" s="109"/>
      <c r="J54" s="109"/>
      <c r="K54" s="152"/>
      <c r="L54" s="174">
        <v>6110</v>
      </c>
      <c r="M54" s="90">
        <f t="shared" si="50"/>
        <v>0</v>
      </c>
      <c r="N54" s="175"/>
      <c r="O54" s="175"/>
      <c r="P54" s="175"/>
      <c r="Q54" s="152"/>
      <c r="R54" s="152"/>
      <c r="S54" s="152"/>
      <c r="T54" s="152"/>
      <c r="U54" s="152"/>
      <c r="V54" s="152"/>
      <c r="W54" s="152"/>
      <c r="X54" s="152"/>
      <c r="Y54" s="152"/>
      <c r="Z54" s="163"/>
      <c r="AA54" s="164"/>
      <c r="AB54" s="152"/>
      <c r="AC54" s="165"/>
      <c r="AD54" s="166"/>
      <c r="AE54" s="166"/>
      <c r="AF54" s="164"/>
      <c r="AG54" s="152"/>
      <c r="AH54" s="152"/>
      <c r="AI54" s="152"/>
      <c r="AJ54" s="164"/>
      <c r="AK54" s="152"/>
      <c r="AL54" s="152"/>
      <c r="AM54" s="152"/>
      <c r="AN54" s="164"/>
      <c r="AO54" s="152"/>
      <c r="AP54" s="152"/>
      <c r="AQ54" s="152"/>
      <c r="AR54" s="163">
        <f t="shared" si="51"/>
        <v>4</v>
      </c>
      <c r="AS54" s="152" t="str">
        <f>IF($AR55&gt;$AR54, IFERROR(MATCH($AR54, $AR55:$AR$90, 0)-1, ROW($AS$90)-ROW()), "")</f>
        <v/>
      </c>
      <c r="AT54" s="164">
        <f t="shared" ca="1" si="28"/>
        <v>0</v>
      </c>
      <c r="AU54" s="152"/>
      <c r="AV54" s="152"/>
      <c r="AW54" s="167">
        <f t="shared" ca="1" si="21"/>
        <v>0</v>
      </c>
      <c r="AX54" s="152"/>
      <c r="AY54" s="152"/>
      <c r="AZ54" s="35" t="str">
        <f t="shared" ca="1" si="29"/>
        <v/>
      </c>
      <c r="BA54" s="19" t="str">
        <f t="shared" si="30"/>
        <v/>
      </c>
      <c r="BB54" s="19" t="str">
        <f t="shared" si="31"/>
        <v/>
      </c>
      <c r="BC54" s="37" t="str">
        <f t="shared" ca="1" si="22"/>
        <v/>
      </c>
      <c r="BD54" s="19" t="str">
        <f t="shared" si="23"/>
        <v/>
      </c>
      <c r="BE54" s="19" t="str">
        <f t="shared" si="24"/>
        <v/>
      </c>
      <c r="BF54" s="167" t="str">
        <f t="shared" ca="1" si="14"/>
        <v/>
      </c>
      <c r="BG54" s="152"/>
      <c r="BH54" s="152"/>
      <c r="BI54" s="167" t="str">
        <f t="shared" si="32"/>
        <v/>
      </c>
      <c r="BJ54" s="152"/>
      <c r="BK54" s="152"/>
      <c r="BL54" s="168" t="str">
        <f t="shared" si="33"/>
        <v/>
      </c>
      <c r="BM54" s="152"/>
      <c r="BN54" s="152"/>
      <c r="BO54" s="169"/>
      <c r="BP54" s="170" t="str">
        <f t="shared" ca="1" si="25"/>
        <v/>
      </c>
      <c r="BQ54" s="171" t="str">
        <f t="shared" ca="1" si="26"/>
        <v/>
      </c>
      <c r="BR54" s="172"/>
      <c r="BS54" s="172"/>
      <c r="BT54" s="173" t="str">
        <f t="shared" ca="1" si="27"/>
        <v/>
      </c>
      <c r="BU54" s="152"/>
      <c r="BV54" s="18" t="str">
        <f t="shared" ca="1" si="18"/>
        <v/>
      </c>
    </row>
    <row r="55" spans="1:74" s="17" customFormat="1" ht="14.25" customHeight="1" x14ac:dyDescent="0.25">
      <c r="A55" s="31" t="str">
        <f t="shared" ca="1" si="49"/>
        <v/>
      </c>
      <c r="B55" s="109"/>
      <c r="C55" s="109"/>
      <c r="D55" s="109"/>
      <c r="E55" s="109"/>
      <c r="F55" s="109" t="s">
        <v>109</v>
      </c>
      <c r="G55" s="109"/>
      <c r="H55" s="109"/>
      <c r="I55" s="109"/>
      <c r="J55" s="109"/>
      <c r="K55" s="152"/>
      <c r="L55" s="174">
        <v>6111</v>
      </c>
      <c r="M55" s="90">
        <f t="shared" si="50"/>
        <v>0</v>
      </c>
      <c r="N55" s="175"/>
      <c r="O55" s="175"/>
      <c r="P55" s="175"/>
      <c r="Q55" s="152"/>
      <c r="R55" s="152"/>
      <c r="S55" s="152"/>
      <c r="T55" s="152"/>
      <c r="U55" s="152"/>
      <c r="V55" s="152"/>
      <c r="W55" s="152"/>
      <c r="X55" s="152"/>
      <c r="Y55" s="152"/>
      <c r="Z55" s="163"/>
      <c r="AA55" s="164"/>
      <c r="AB55" s="152"/>
      <c r="AC55" s="165"/>
      <c r="AD55" s="166"/>
      <c r="AE55" s="166"/>
      <c r="AF55" s="164"/>
      <c r="AG55" s="152"/>
      <c r="AH55" s="152"/>
      <c r="AI55" s="152"/>
      <c r="AJ55" s="164"/>
      <c r="AK55" s="152"/>
      <c r="AL55" s="152"/>
      <c r="AM55" s="152"/>
      <c r="AN55" s="164"/>
      <c r="AO55" s="152"/>
      <c r="AP55" s="152"/>
      <c r="AQ55" s="152"/>
      <c r="AR55" s="163">
        <f t="shared" si="51"/>
        <v>4</v>
      </c>
      <c r="AS55" s="152" t="str">
        <f>IF($AR56&gt;$AR55, IFERROR(MATCH($AR55, $AR56:$AR$90, 0)-1, ROW($AS$90)-ROW()), "")</f>
        <v/>
      </c>
      <c r="AT55" s="164">
        <f t="shared" ca="1" si="28"/>
        <v>0</v>
      </c>
      <c r="AU55" s="152"/>
      <c r="AV55" s="152"/>
      <c r="AW55" s="167">
        <f t="shared" ca="1" si="21"/>
        <v>0</v>
      </c>
      <c r="AX55" s="152"/>
      <c r="AY55" s="152"/>
      <c r="AZ55" s="35" t="str">
        <f t="shared" ca="1" si="29"/>
        <v/>
      </c>
      <c r="BA55" s="19" t="str">
        <f t="shared" si="30"/>
        <v/>
      </c>
      <c r="BB55" s="19" t="str">
        <f t="shared" si="31"/>
        <v/>
      </c>
      <c r="BC55" s="37" t="str">
        <f t="shared" ca="1" si="22"/>
        <v/>
      </c>
      <c r="BD55" s="19" t="str">
        <f t="shared" si="23"/>
        <v/>
      </c>
      <c r="BE55" s="19" t="str">
        <f t="shared" si="24"/>
        <v/>
      </c>
      <c r="BF55" s="167" t="str">
        <f t="shared" ca="1" si="14"/>
        <v/>
      </c>
      <c r="BG55" s="152"/>
      <c r="BH55" s="152"/>
      <c r="BI55" s="167" t="str">
        <f t="shared" si="32"/>
        <v/>
      </c>
      <c r="BJ55" s="152"/>
      <c r="BK55" s="152"/>
      <c r="BL55" s="168" t="str">
        <f t="shared" si="33"/>
        <v/>
      </c>
      <c r="BM55" s="152"/>
      <c r="BN55" s="152"/>
      <c r="BO55" s="169"/>
      <c r="BP55" s="170" t="str">
        <f t="shared" ca="1" si="25"/>
        <v/>
      </c>
      <c r="BQ55" s="171" t="str">
        <f t="shared" ca="1" si="26"/>
        <v/>
      </c>
      <c r="BR55" s="172"/>
      <c r="BS55" s="172"/>
      <c r="BT55" s="173" t="str">
        <f t="shared" ca="1" si="27"/>
        <v/>
      </c>
      <c r="BU55" s="152"/>
      <c r="BV55" s="18" t="str">
        <f t="shared" ca="1" si="18"/>
        <v/>
      </c>
    </row>
    <row r="56" spans="1:74" s="17" customFormat="1" ht="14.25" customHeight="1" x14ac:dyDescent="0.25">
      <c r="A56" s="31" t="str">
        <f t="shared" ca="1" si="49"/>
        <v/>
      </c>
      <c r="B56" s="109"/>
      <c r="C56" s="109"/>
      <c r="D56" s="109"/>
      <c r="E56" s="109"/>
      <c r="F56" s="109" t="s">
        <v>110</v>
      </c>
      <c r="G56" s="109"/>
      <c r="H56" s="109"/>
      <c r="I56" s="109"/>
      <c r="J56" s="109"/>
      <c r="K56" s="152"/>
      <c r="L56" s="174">
        <v>6112</v>
      </c>
      <c r="M56" s="90">
        <f t="shared" si="50"/>
        <v>0</v>
      </c>
      <c r="N56" s="175"/>
      <c r="O56" s="175"/>
      <c r="P56" s="175"/>
      <c r="Q56" s="152"/>
      <c r="R56" s="152"/>
      <c r="S56" s="152"/>
      <c r="T56" s="152"/>
      <c r="U56" s="152"/>
      <c r="V56" s="152"/>
      <c r="W56" s="152"/>
      <c r="X56" s="152"/>
      <c r="Y56" s="152"/>
      <c r="Z56" s="163"/>
      <c r="AA56" s="164"/>
      <c r="AB56" s="152"/>
      <c r="AC56" s="165"/>
      <c r="AD56" s="166"/>
      <c r="AE56" s="166"/>
      <c r="AF56" s="164"/>
      <c r="AG56" s="152"/>
      <c r="AH56" s="152"/>
      <c r="AI56" s="152"/>
      <c r="AJ56" s="164"/>
      <c r="AK56" s="152"/>
      <c r="AL56" s="152"/>
      <c r="AM56" s="152"/>
      <c r="AN56" s="164"/>
      <c r="AO56" s="152"/>
      <c r="AP56" s="152"/>
      <c r="AQ56" s="152"/>
      <c r="AR56" s="163">
        <f t="shared" si="51"/>
        <v>4</v>
      </c>
      <c r="AS56" s="152" t="str">
        <f>IF($AR57&gt;$AR56, IFERROR(MATCH($AR56, $AR57:$AR$90, 0)-1, ROW($AS$90)-ROW()), "")</f>
        <v/>
      </c>
      <c r="AT56" s="164">
        <f t="shared" ca="1" si="28"/>
        <v>0</v>
      </c>
      <c r="AU56" s="152"/>
      <c r="AV56" s="152"/>
      <c r="AW56" s="167">
        <f t="shared" ca="1" si="21"/>
        <v>0</v>
      </c>
      <c r="AX56" s="152"/>
      <c r="AY56" s="152"/>
      <c r="AZ56" s="35" t="str">
        <f t="shared" ca="1" si="29"/>
        <v/>
      </c>
      <c r="BA56" s="19" t="str">
        <f t="shared" si="30"/>
        <v/>
      </c>
      <c r="BB56" s="19" t="str">
        <f t="shared" si="31"/>
        <v/>
      </c>
      <c r="BC56" s="37" t="str">
        <f t="shared" ca="1" si="22"/>
        <v/>
      </c>
      <c r="BD56" s="19" t="str">
        <f t="shared" si="23"/>
        <v/>
      </c>
      <c r="BE56" s="19" t="str">
        <f t="shared" si="24"/>
        <v/>
      </c>
      <c r="BF56" s="167" t="str">
        <f t="shared" ca="1" si="14"/>
        <v/>
      </c>
      <c r="BG56" s="152"/>
      <c r="BH56" s="152"/>
      <c r="BI56" s="167" t="str">
        <f t="shared" si="32"/>
        <v/>
      </c>
      <c r="BJ56" s="152"/>
      <c r="BK56" s="152"/>
      <c r="BL56" s="168" t="str">
        <f t="shared" si="33"/>
        <v/>
      </c>
      <c r="BM56" s="152"/>
      <c r="BN56" s="152"/>
      <c r="BO56" s="169"/>
      <c r="BP56" s="170" t="str">
        <f t="shared" ca="1" si="25"/>
        <v/>
      </c>
      <c r="BQ56" s="171" t="str">
        <f t="shared" ca="1" si="26"/>
        <v/>
      </c>
      <c r="BR56" s="172"/>
      <c r="BS56" s="172"/>
      <c r="BT56" s="173" t="str">
        <f t="shared" ca="1" si="27"/>
        <v/>
      </c>
      <c r="BU56" s="152"/>
      <c r="BV56" s="18" t="str">
        <f t="shared" ca="1" si="18"/>
        <v/>
      </c>
    </row>
    <row r="57" spans="1:74" s="17" customFormat="1" ht="14.25" customHeight="1" x14ac:dyDescent="0.25">
      <c r="A57" s="31" t="str">
        <f t="shared" ca="1" si="49"/>
        <v/>
      </c>
      <c r="B57" s="109"/>
      <c r="C57" s="109"/>
      <c r="D57" s="109"/>
      <c r="E57" s="109"/>
      <c r="F57" s="109" t="s">
        <v>111</v>
      </c>
      <c r="G57" s="109"/>
      <c r="H57" s="109"/>
      <c r="I57" s="109"/>
      <c r="J57" s="109"/>
      <c r="K57" s="152"/>
      <c r="L57" s="174">
        <v>6118</v>
      </c>
      <c r="M57" s="90">
        <f t="shared" si="50"/>
        <v>0</v>
      </c>
      <c r="N57" s="175"/>
      <c r="O57" s="175"/>
      <c r="P57" s="175"/>
      <c r="Q57" s="152"/>
      <c r="R57" s="152"/>
      <c r="S57" s="152"/>
      <c r="T57" s="152"/>
      <c r="U57" s="152"/>
      <c r="V57" s="152"/>
      <c r="W57" s="152"/>
      <c r="X57" s="152"/>
      <c r="Y57" s="152"/>
      <c r="Z57" s="163"/>
      <c r="AA57" s="164"/>
      <c r="AB57" s="152"/>
      <c r="AC57" s="165"/>
      <c r="AD57" s="166"/>
      <c r="AE57" s="166"/>
      <c r="AF57" s="164"/>
      <c r="AG57" s="152"/>
      <c r="AH57" s="152"/>
      <c r="AI57" s="152"/>
      <c r="AJ57" s="164"/>
      <c r="AK57" s="152"/>
      <c r="AL57" s="152"/>
      <c r="AM57" s="152"/>
      <c r="AN57" s="164"/>
      <c r="AO57" s="152"/>
      <c r="AP57" s="152"/>
      <c r="AQ57" s="152"/>
      <c r="AR57" s="163">
        <f t="shared" si="51"/>
        <v>4</v>
      </c>
      <c r="AS57" s="152" t="str">
        <f>IF($AR58&gt;$AR57, IFERROR(MATCH($AR57, $AR58:$AR$90, 0)-1, ROW($AS$90)-ROW()), "")</f>
        <v/>
      </c>
      <c r="AT57" s="164">
        <f t="shared" ca="1" si="28"/>
        <v>0</v>
      </c>
      <c r="AU57" s="152"/>
      <c r="AV57" s="152"/>
      <c r="AW57" s="167">
        <f t="shared" ca="1" si="21"/>
        <v>0</v>
      </c>
      <c r="AX57" s="152"/>
      <c r="AY57" s="152"/>
      <c r="AZ57" s="35" t="str">
        <f t="shared" ca="1" si="29"/>
        <v/>
      </c>
      <c r="BA57" s="19" t="str">
        <f t="shared" si="30"/>
        <v/>
      </c>
      <c r="BB57" s="19" t="str">
        <f t="shared" si="31"/>
        <v/>
      </c>
      <c r="BC57" s="37" t="str">
        <f t="shared" ca="1" si="22"/>
        <v/>
      </c>
      <c r="BD57" s="19" t="str">
        <f t="shared" si="23"/>
        <v/>
      </c>
      <c r="BE57" s="19" t="str">
        <f t="shared" si="24"/>
        <v/>
      </c>
      <c r="BF57" s="167" t="str">
        <f t="shared" ca="1" si="14"/>
        <v/>
      </c>
      <c r="BG57" s="152"/>
      <c r="BH57" s="152"/>
      <c r="BI57" s="167" t="str">
        <f t="shared" si="32"/>
        <v/>
      </c>
      <c r="BJ57" s="152"/>
      <c r="BK57" s="152"/>
      <c r="BL57" s="168" t="str">
        <f t="shared" si="33"/>
        <v/>
      </c>
      <c r="BM57" s="152"/>
      <c r="BN57" s="152"/>
      <c r="BO57" s="169"/>
      <c r="BP57" s="170" t="str">
        <f t="shared" ca="1" si="25"/>
        <v/>
      </c>
      <c r="BQ57" s="171" t="str">
        <f t="shared" ca="1" si="26"/>
        <v/>
      </c>
      <c r="BR57" s="172"/>
      <c r="BS57" s="172"/>
      <c r="BT57" s="173" t="str">
        <f t="shared" ca="1" si="27"/>
        <v/>
      </c>
      <c r="BU57" s="152"/>
      <c r="BV57" s="18" t="str">
        <f t="shared" ca="1" si="18"/>
        <v/>
      </c>
    </row>
    <row r="58" spans="1:74" s="17" customFormat="1" ht="14.25" customHeight="1" x14ac:dyDescent="0.25">
      <c r="A58" s="31" t="str">
        <f t="shared" ca="1" si="49"/>
        <v/>
      </c>
      <c r="B58" s="109"/>
      <c r="C58" s="109"/>
      <c r="D58" s="109"/>
      <c r="E58" s="109" t="s">
        <v>112</v>
      </c>
      <c r="F58" s="109"/>
      <c r="G58" s="109"/>
      <c r="H58" s="109"/>
      <c r="I58" s="109"/>
      <c r="J58" s="109"/>
      <c r="K58" s="152"/>
      <c r="L58" s="174">
        <v>612</v>
      </c>
      <c r="M58" s="90">
        <f t="shared" si="50"/>
        <v>0</v>
      </c>
      <c r="N58" s="175">
        <f>SUM(N59:N61)</f>
        <v>0</v>
      </c>
      <c r="O58" s="175"/>
      <c r="P58" s="175"/>
      <c r="Q58" s="152"/>
      <c r="R58" s="152"/>
      <c r="S58" s="152"/>
      <c r="T58" s="152"/>
      <c r="U58" s="152"/>
      <c r="V58" s="152"/>
      <c r="W58" s="152"/>
      <c r="X58" s="152"/>
      <c r="Y58" s="152"/>
      <c r="Z58" s="163"/>
      <c r="AA58" s="164"/>
      <c r="AB58" s="152"/>
      <c r="AC58" s="165"/>
      <c r="AD58" s="166"/>
      <c r="AE58" s="166"/>
      <c r="AF58" s="164"/>
      <c r="AG58" s="152"/>
      <c r="AH58" s="152"/>
      <c r="AI58" s="152"/>
      <c r="AJ58" s="164"/>
      <c r="AK58" s="152"/>
      <c r="AL58" s="152"/>
      <c r="AM58" s="152"/>
      <c r="AN58" s="164"/>
      <c r="AO58" s="152"/>
      <c r="AP58" s="152"/>
      <c r="AQ58" s="152"/>
      <c r="AR58" s="163">
        <f t="shared" si="51"/>
        <v>3</v>
      </c>
      <c r="AS58" s="152">
        <f>IF($AR59&gt;$AR58, IFERROR(MATCH($AR58, $AR59:$AR$90, 0)-1, ROW($AS$90)-ROW()), "")</f>
        <v>3</v>
      </c>
      <c r="AT58" s="164">
        <f t="shared" ca="1" si="28"/>
        <v>0</v>
      </c>
      <c r="AU58" s="152"/>
      <c r="AV58" s="152"/>
      <c r="AW58" s="167">
        <f t="shared" ca="1" si="21"/>
        <v>0</v>
      </c>
      <c r="AX58" s="152"/>
      <c r="AY58" s="152"/>
      <c r="AZ58" s="35" t="str">
        <f t="shared" ca="1" si="29"/>
        <v/>
      </c>
      <c r="BA58" s="19" t="str">
        <f t="shared" si="30"/>
        <v/>
      </c>
      <c r="BB58" s="19" t="str">
        <f t="shared" si="31"/>
        <v/>
      </c>
      <c r="BC58" s="37" t="str">
        <f t="shared" ca="1" si="22"/>
        <v/>
      </c>
      <c r="BD58" s="19" t="str">
        <f t="shared" si="23"/>
        <v/>
      </c>
      <c r="BE58" s="19" t="str">
        <f t="shared" si="24"/>
        <v/>
      </c>
      <c r="BF58" s="167" t="str">
        <f t="shared" ca="1" si="14"/>
        <v/>
      </c>
      <c r="BG58" s="152"/>
      <c r="BH58" s="152"/>
      <c r="BI58" s="167" t="str">
        <f t="shared" si="32"/>
        <v/>
      </c>
      <c r="BJ58" s="152"/>
      <c r="BK58" s="152"/>
      <c r="BL58" s="168" t="str">
        <f t="shared" si="33"/>
        <v/>
      </c>
      <c r="BM58" s="152"/>
      <c r="BN58" s="152"/>
      <c r="BO58" s="169"/>
      <c r="BP58" s="170" t="str">
        <f t="shared" ca="1" si="25"/>
        <v/>
      </c>
      <c r="BQ58" s="171" t="str">
        <f t="shared" ca="1" si="26"/>
        <v/>
      </c>
      <c r="BR58" s="172"/>
      <c r="BS58" s="172"/>
      <c r="BT58" s="173" t="str">
        <f t="shared" ca="1" si="27"/>
        <v/>
      </c>
      <c r="BU58" s="152"/>
      <c r="BV58" s="18" t="str">
        <f t="shared" ca="1" si="18"/>
        <v/>
      </c>
    </row>
    <row r="59" spans="1:74" s="17" customFormat="1" ht="14.25" customHeight="1" x14ac:dyDescent="0.25">
      <c r="A59" s="31" t="str">
        <f t="shared" ca="1" si="49"/>
        <v/>
      </c>
      <c r="B59" s="109"/>
      <c r="C59" s="109"/>
      <c r="D59" s="109"/>
      <c r="E59" s="109"/>
      <c r="F59" s="109" t="s">
        <v>113</v>
      </c>
      <c r="G59" s="109"/>
      <c r="H59" s="109"/>
      <c r="I59" s="109"/>
      <c r="J59" s="109"/>
      <c r="K59" s="152"/>
      <c r="L59" s="174">
        <v>6120</v>
      </c>
      <c r="M59" s="90">
        <f t="shared" si="50"/>
        <v>0</v>
      </c>
      <c r="N59" s="175"/>
      <c r="O59" s="175"/>
      <c r="P59" s="175"/>
      <c r="Q59" s="152"/>
      <c r="R59" s="152"/>
      <c r="S59" s="152"/>
      <c r="T59" s="152"/>
      <c r="U59" s="152"/>
      <c r="V59" s="152"/>
      <c r="W59" s="152"/>
      <c r="X59" s="152"/>
      <c r="Y59" s="152"/>
      <c r="Z59" s="163"/>
      <c r="AA59" s="164"/>
      <c r="AB59" s="152"/>
      <c r="AC59" s="165"/>
      <c r="AD59" s="166"/>
      <c r="AE59" s="166"/>
      <c r="AF59" s="164"/>
      <c r="AG59" s="152"/>
      <c r="AH59" s="152"/>
      <c r="AI59" s="152"/>
      <c r="AJ59" s="164"/>
      <c r="AK59" s="152"/>
      <c r="AL59" s="152"/>
      <c r="AM59" s="152"/>
      <c r="AN59" s="164"/>
      <c r="AO59" s="152"/>
      <c r="AP59" s="152"/>
      <c r="AQ59" s="152"/>
      <c r="AR59" s="163">
        <f t="shared" si="51"/>
        <v>4</v>
      </c>
      <c r="AS59" s="152" t="str">
        <f>IF($AR60&gt;$AR59, IFERROR(MATCH($AR59, $AR60:$AR$90, 0)-1, ROW($AS$90)-ROW()), "")</f>
        <v/>
      </c>
      <c r="AT59" s="164">
        <f t="shared" ca="1" si="28"/>
        <v>0</v>
      </c>
      <c r="AU59" s="152"/>
      <c r="AV59" s="152"/>
      <c r="AW59" s="167">
        <f t="shared" ca="1" si="21"/>
        <v>0</v>
      </c>
      <c r="AX59" s="152"/>
      <c r="AY59" s="152"/>
      <c r="AZ59" s="35" t="str">
        <f t="shared" ca="1" si="29"/>
        <v/>
      </c>
      <c r="BA59" s="19" t="str">
        <f t="shared" si="30"/>
        <v/>
      </c>
      <c r="BB59" s="19" t="str">
        <f t="shared" si="31"/>
        <v/>
      </c>
      <c r="BC59" s="37" t="str">
        <f t="shared" ca="1" si="22"/>
        <v/>
      </c>
      <c r="BD59" s="19" t="str">
        <f t="shared" si="23"/>
        <v/>
      </c>
      <c r="BE59" s="19" t="str">
        <f t="shared" si="24"/>
        <v/>
      </c>
      <c r="BF59" s="167" t="str">
        <f t="shared" ca="1" si="14"/>
        <v/>
      </c>
      <c r="BG59" s="152"/>
      <c r="BH59" s="152"/>
      <c r="BI59" s="167" t="str">
        <f t="shared" si="32"/>
        <v/>
      </c>
      <c r="BJ59" s="152"/>
      <c r="BK59" s="152"/>
      <c r="BL59" s="168" t="str">
        <f t="shared" si="33"/>
        <v/>
      </c>
      <c r="BM59" s="152"/>
      <c r="BN59" s="152"/>
      <c r="BO59" s="169"/>
      <c r="BP59" s="170" t="str">
        <f t="shared" ca="1" si="25"/>
        <v/>
      </c>
      <c r="BQ59" s="171" t="str">
        <f t="shared" ca="1" si="26"/>
        <v/>
      </c>
      <c r="BR59" s="172"/>
      <c r="BS59" s="172"/>
      <c r="BT59" s="173" t="str">
        <f t="shared" ca="1" si="27"/>
        <v/>
      </c>
      <c r="BU59" s="152"/>
      <c r="BV59" s="18" t="str">
        <f t="shared" ca="1" si="18"/>
        <v/>
      </c>
    </row>
    <row r="60" spans="1:74" s="17" customFormat="1" ht="14.25" customHeight="1" x14ac:dyDescent="0.25">
      <c r="A60" s="31" t="str">
        <f t="shared" ca="1" si="49"/>
        <v/>
      </c>
      <c r="B60" s="109"/>
      <c r="C60" s="109"/>
      <c r="D60" s="109"/>
      <c r="E60" s="109"/>
      <c r="F60" s="109" t="s">
        <v>114</v>
      </c>
      <c r="G60" s="109"/>
      <c r="H60" s="109"/>
      <c r="I60" s="109"/>
      <c r="J60" s="109"/>
      <c r="K60" s="152"/>
      <c r="L60" s="174">
        <v>6121</v>
      </c>
      <c r="M60" s="90">
        <f t="shared" si="50"/>
        <v>0</v>
      </c>
      <c r="N60" s="175"/>
      <c r="O60" s="175"/>
      <c r="P60" s="175"/>
      <c r="Q60" s="152"/>
      <c r="R60" s="152"/>
      <c r="S60" s="152"/>
      <c r="T60" s="152"/>
      <c r="U60" s="152"/>
      <c r="V60" s="152"/>
      <c r="W60" s="152"/>
      <c r="X60" s="152"/>
      <c r="Y60" s="152"/>
      <c r="Z60" s="163"/>
      <c r="AA60" s="164"/>
      <c r="AB60" s="152"/>
      <c r="AC60" s="165"/>
      <c r="AD60" s="166"/>
      <c r="AE60" s="166"/>
      <c r="AF60" s="164"/>
      <c r="AG60" s="152"/>
      <c r="AH60" s="152"/>
      <c r="AI60" s="152"/>
      <c r="AJ60" s="164"/>
      <c r="AK60" s="152"/>
      <c r="AL60" s="152"/>
      <c r="AM60" s="152"/>
      <c r="AN60" s="164"/>
      <c r="AO60" s="152"/>
      <c r="AP60" s="152"/>
      <c r="AQ60" s="152"/>
      <c r="AR60" s="163">
        <f t="shared" si="51"/>
        <v>4</v>
      </c>
      <c r="AS60" s="152" t="str">
        <f>IF($AR61&gt;$AR60, IFERROR(MATCH($AR60, $AR61:$AR$90, 0)-1, ROW($AS$90)-ROW()), "")</f>
        <v/>
      </c>
      <c r="AT60" s="164">
        <f t="shared" ca="1" si="28"/>
        <v>0</v>
      </c>
      <c r="AU60" s="152"/>
      <c r="AV60" s="152"/>
      <c r="AW60" s="167">
        <f t="shared" ca="1" si="21"/>
        <v>0</v>
      </c>
      <c r="AX60" s="152"/>
      <c r="AY60" s="152"/>
      <c r="AZ60" s="35" t="str">
        <f t="shared" ca="1" si="29"/>
        <v/>
      </c>
      <c r="BA60" s="19" t="str">
        <f t="shared" si="30"/>
        <v/>
      </c>
      <c r="BB60" s="19" t="str">
        <f t="shared" si="31"/>
        <v/>
      </c>
      <c r="BC60" s="37" t="str">
        <f t="shared" ca="1" si="22"/>
        <v/>
      </c>
      <c r="BD60" s="19" t="str">
        <f t="shared" si="23"/>
        <v/>
      </c>
      <c r="BE60" s="19" t="str">
        <f t="shared" si="24"/>
        <v/>
      </c>
      <c r="BF60" s="167" t="str">
        <f t="shared" ca="1" si="14"/>
        <v/>
      </c>
      <c r="BG60" s="152"/>
      <c r="BH60" s="152"/>
      <c r="BI60" s="167" t="str">
        <f t="shared" si="32"/>
        <v/>
      </c>
      <c r="BJ60" s="152"/>
      <c r="BK60" s="152"/>
      <c r="BL60" s="168" t="str">
        <f t="shared" si="33"/>
        <v/>
      </c>
      <c r="BM60" s="152"/>
      <c r="BN60" s="152"/>
      <c r="BO60" s="169"/>
      <c r="BP60" s="170" t="str">
        <f t="shared" ca="1" si="25"/>
        <v/>
      </c>
      <c r="BQ60" s="171" t="str">
        <f t="shared" ca="1" si="26"/>
        <v/>
      </c>
      <c r="BR60" s="172"/>
      <c r="BS60" s="172"/>
      <c r="BT60" s="173" t="str">
        <f t="shared" ca="1" si="27"/>
        <v/>
      </c>
      <c r="BU60" s="152"/>
      <c r="BV60" s="18" t="str">
        <f t="shared" ca="1" si="18"/>
        <v/>
      </c>
    </row>
    <row r="61" spans="1:74" s="17" customFormat="1" ht="14.25" customHeight="1" x14ac:dyDescent="0.25">
      <c r="A61" s="31" t="str">
        <f t="shared" ca="1" si="49"/>
        <v/>
      </c>
      <c r="B61" s="109"/>
      <c r="C61" s="109"/>
      <c r="D61" s="109"/>
      <c r="E61" s="109"/>
      <c r="F61" s="109" t="s">
        <v>115</v>
      </c>
      <c r="G61" s="109"/>
      <c r="H61" s="109"/>
      <c r="I61" s="109"/>
      <c r="J61" s="109"/>
      <c r="K61" s="152"/>
      <c r="L61" s="174">
        <v>6128</v>
      </c>
      <c r="M61" s="90">
        <f t="shared" si="50"/>
        <v>0</v>
      </c>
      <c r="N61" s="175"/>
      <c r="O61" s="175"/>
      <c r="P61" s="175"/>
      <c r="Q61" s="152"/>
      <c r="R61" s="152"/>
      <c r="S61" s="152"/>
      <c r="T61" s="152"/>
      <c r="U61" s="152"/>
      <c r="V61" s="152"/>
      <c r="W61" s="152"/>
      <c r="X61" s="152"/>
      <c r="Y61" s="152"/>
      <c r="Z61" s="163"/>
      <c r="AA61" s="164"/>
      <c r="AB61" s="152"/>
      <c r="AC61" s="165"/>
      <c r="AD61" s="166"/>
      <c r="AE61" s="166"/>
      <c r="AF61" s="164"/>
      <c r="AG61" s="152"/>
      <c r="AH61" s="152"/>
      <c r="AI61" s="152"/>
      <c r="AJ61" s="164"/>
      <c r="AK61" s="152"/>
      <c r="AL61" s="152"/>
      <c r="AM61" s="152"/>
      <c r="AN61" s="164"/>
      <c r="AO61" s="152"/>
      <c r="AP61" s="152"/>
      <c r="AQ61" s="152"/>
      <c r="AR61" s="163">
        <f t="shared" si="51"/>
        <v>4</v>
      </c>
      <c r="AS61" s="152" t="str">
        <f>IF($AR62&gt;$AR61, IFERROR(MATCH($AR61, $AR62:$AR$90, 0)-1, ROW($AS$90)-ROW()), "")</f>
        <v/>
      </c>
      <c r="AT61" s="164">
        <f t="shared" ca="1" si="28"/>
        <v>0</v>
      </c>
      <c r="AU61" s="152"/>
      <c r="AV61" s="152"/>
      <c r="AW61" s="167">
        <f t="shared" ca="1" si="21"/>
        <v>0</v>
      </c>
      <c r="AX61" s="152"/>
      <c r="AY61" s="152"/>
      <c r="AZ61" s="35" t="str">
        <f t="shared" ca="1" si="29"/>
        <v/>
      </c>
      <c r="BA61" s="19" t="str">
        <f t="shared" si="30"/>
        <v/>
      </c>
      <c r="BB61" s="19" t="str">
        <f t="shared" si="31"/>
        <v/>
      </c>
      <c r="BC61" s="37" t="str">
        <f t="shared" ca="1" si="22"/>
        <v/>
      </c>
      <c r="BD61" s="19" t="str">
        <f t="shared" si="23"/>
        <v/>
      </c>
      <c r="BE61" s="19" t="str">
        <f t="shared" si="24"/>
        <v/>
      </c>
      <c r="BF61" s="167" t="str">
        <f t="shared" ca="1" si="14"/>
        <v/>
      </c>
      <c r="BG61" s="152"/>
      <c r="BH61" s="152"/>
      <c r="BI61" s="167" t="str">
        <f t="shared" si="32"/>
        <v/>
      </c>
      <c r="BJ61" s="152"/>
      <c r="BK61" s="152"/>
      <c r="BL61" s="168" t="str">
        <f t="shared" si="33"/>
        <v/>
      </c>
      <c r="BM61" s="152"/>
      <c r="BN61" s="152"/>
      <c r="BO61" s="169"/>
      <c r="BP61" s="170" t="str">
        <f t="shared" ca="1" si="25"/>
        <v/>
      </c>
      <c r="BQ61" s="171" t="str">
        <f t="shared" ca="1" si="26"/>
        <v/>
      </c>
      <c r="BR61" s="172"/>
      <c r="BS61" s="172"/>
      <c r="BT61" s="173" t="str">
        <f t="shared" ca="1" si="27"/>
        <v/>
      </c>
      <c r="BU61" s="152"/>
      <c r="BV61" s="18" t="str">
        <f t="shared" ca="1" si="18"/>
        <v/>
      </c>
    </row>
    <row r="62" spans="1:74" s="17" customFormat="1" ht="14.25" customHeight="1" x14ac:dyDescent="0.25">
      <c r="A62" s="31" t="str">
        <f t="shared" ca="1" si="49"/>
        <v/>
      </c>
      <c r="B62" s="109"/>
      <c r="C62" s="109"/>
      <c r="D62" s="109"/>
      <c r="E62" s="109" t="s">
        <v>116</v>
      </c>
      <c r="F62" s="109"/>
      <c r="G62" s="109"/>
      <c r="H62" s="109"/>
      <c r="I62" s="109"/>
      <c r="J62" s="109"/>
      <c r="K62" s="152"/>
      <c r="L62" s="174">
        <v>613</v>
      </c>
      <c r="M62" s="90">
        <f t="shared" si="50"/>
        <v>0</v>
      </c>
      <c r="N62" s="175">
        <f>SUM(N63:N65,N68:N70)</f>
        <v>0</v>
      </c>
      <c r="O62" s="175"/>
      <c r="P62" s="175"/>
      <c r="Q62" s="152"/>
      <c r="R62" s="152"/>
      <c r="S62" s="152"/>
      <c r="T62" s="152"/>
      <c r="U62" s="152"/>
      <c r="V62" s="152"/>
      <c r="W62" s="152"/>
      <c r="X62" s="152"/>
      <c r="Y62" s="152"/>
      <c r="Z62" s="163"/>
      <c r="AA62" s="164"/>
      <c r="AB62" s="152"/>
      <c r="AC62" s="165"/>
      <c r="AD62" s="166"/>
      <c r="AE62" s="166"/>
      <c r="AF62" s="164"/>
      <c r="AG62" s="152"/>
      <c r="AH62" s="152"/>
      <c r="AI62" s="152"/>
      <c r="AJ62" s="164"/>
      <c r="AK62" s="152"/>
      <c r="AL62" s="152"/>
      <c r="AM62" s="152"/>
      <c r="AN62" s="164"/>
      <c r="AO62" s="152"/>
      <c r="AP62" s="152"/>
      <c r="AQ62" s="152"/>
      <c r="AR62" s="163">
        <f t="shared" si="51"/>
        <v>3</v>
      </c>
      <c r="AS62" s="152">
        <f>IF($AR63&gt;$AR62, IFERROR(MATCH($AR62, $AR63:$AR$90, 0)-1, ROW($AS$90)-ROW()), "")</f>
        <v>8</v>
      </c>
      <c r="AT62" s="164">
        <f t="shared" ca="1" si="28"/>
        <v>0</v>
      </c>
      <c r="AU62" s="152"/>
      <c r="AV62" s="152"/>
      <c r="AW62" s="167">
        <f t="shared" ca="1" si="21"/>
        <v>0</v>
      </c>
      <c r="AX62" s="152"/>
      <c r="AY62" s="152"/>
      <c r="AZ62" s="35" t="str">
        <f t="shared" ca="1" si="29"/>
        <v/>
      </c>
      <c r="BA62" s="19" t="str">
        <f t="shared" si="30"/>
        <v/>
      </c>
      <c r="BB62" s="19" t="str">
        <f t="shared" si="31"/>
        <v/>
      </c>
      <c r="BC62" s="37" t="str">
        <f t="shared" ca="1" si="22"/>
        <v/>
      </c>
      <c r="BD62" s="19" t="str">
        <f t="shared" si="23"/>
        <v/>
      </c>
      <c r="BE62" s="19" t="str">
        <f t="shared" si="24"/>
        <v/>
      </c>
      <c r="BF62" s="167" t="str">
        <f t="shared" ca="1" si="14"/>
        <v/>
      </c>
      <c r="BG62" s="152"/>
      <c r="BH62" s="152"/>
      <c r="BI62" s="167" t="str">
        <f t="shared" si="32"/>
        <v/>
      </c>
      <c r="BJ62" s="152"/>
      <c r="BK62" s="152"/>
      <c r="BL62" s="168" t="str">
        <f t="shared" si="33"/>
        <v/>
      </c>
      <c r="BM62" s="152"/>
      <c r="BN62" s="152"/>
      <c r="BO62" s="169"/>
      <c r="BP62" s="170" t="str">
        <f t="shared" ca="1" si="25"/>
        <v/>
      </c>
      <c r="BQ62" s="171" t="str">
        <f t="shared" ca="1" si="26"/>
        <v/>
      </c>
      <c r="BR62" s="172"/>
      <c r="BS62" s="172"/>
      <c r="BT62" s="173" t="str">
        <f t="shared" ca="1" si="27"/>
        <v/>
      </c>
      <c r="BU62" s="152"/>
      <c r="BV62" s="18" t="str">
        <f t="shared" ca="1" si="18"/>
        <v/>
      </c>
    </row>
    <row r="63" spans="1:74" s="17" customFormat="1" ht="14.25" customHeight="1" x14ac:dyDescent="0.25">
      <c r="A63" s="31" t="str">
        <f t="shared" ca="1" si="49"/>
        <v/>
      </c>
      <c r="B63" s="109"/>
      <c r="C63" s="109"/>
      <c r="D63" s="109"/>
      <c r="E63" s="109" t="s">
        <v>56</v>
      </c>
      <c r="F63" s="109" t="s">
        <v>117</v>
      </c>
      <c r="G63" s="109"/>
      <c r="H63" s="109"/>
      <c r="I63" s="109"/>
      <c r="J63" s="109"/>
      <c r="K63" s="152"/>
      <c r="L63" s="174">
        <v>6130</v>
      </c>
      <c r="M63" s="90">
        <f t="shared" si="50"/>
        <v>0</v>
      </c>
      <c r="N63" s="175"/>
      <c r="O63" s="175"/>
      <c r="P63" s="175"/>
      <c r="Q63" s="152"/>
      <c r="R63" s="152"/>
      <c r="S63" s="152"/>
      <c r="T63" s="152"/>
      <c r="U63" s="152"/>
      <c r="V63" s="152"/>
      <c r="W63" s="152"/>
      <c r="X63" s="152"/>
      <c r="Y63" s="152"/>
      <c r="Z63" s="163"/>
      <c r="AA63" s="164"/>
      <c r="AB63" s="152"/>
      <c r="AC63" s="165"/>
      <c r="AD63" s="166"/>
      <c r="AE63" s="166"/>
      <c r="AF63" s="164"/>
      <c r="AG63" s="152"/>
      <c r="AH63" s="152"/>
      <c r="AI63" s="152"/>
      <c r="AJ63" s="164"/>
      <c r="AK63" s="152"/>
      <c r="AL63" s="152"/>
      <c r="AM63" s="152"/>
      <c r="AN63" s="164"/>
      <c r="AO63" s="152"/>
      <c r="AP63" s="152"/>
      <c r="AQ63" s="152"/>
      <c r="AR63" s="163">
        <f t="shared" si="51"/>
        <v>4</v>
      </c>
      <c r="AS63" s="152" t="str">
        <f>IF($AR64&gt;$AR63, IFERROR(MATCH($AR63, $AR64:$AR$90, 0)-1, ROW($AS$90)-ROW()), "")</f>
        <v/>
      </c>
      <c r="AT63" s="164">
        <f t="shared" ca="1" si="28"/>
        <v>0</v>
      </c>
      <c r="AU63" s="152"/>
      <c r="AV63" s="152"/>
      <c r="AW63" s="167">
        <f t="shared" ca="1" si="21"/>
        <v>0</v>
      </c>
      <c r="AX63" s="152"/>
      <c r="AY63" s="152"/>
      <c r="AZ63" s="35" t="str">
        <f t="shared" ca="1" si="29"/>
        <v/>
      </c>
      <c r="BA63" s="19" t="str">
        <f t="shared" si="30"/>
        <v/>
      </c>
      <c r="BB63" s="19" t="str">
        <f t="shared" si="31"/>
        <v/>
      </c>
      <c r="BC63" s="37" t="str">
        <f t="shared" ca="1" si="22"/>
        <v/>
      </c>
      <c r="BD63" s="19" t="str">
        <f t="shared" si="23"/>
        <v/>
      </c>
      <c r="BE63" s="19" t="str">
        <f t="shared" si="24"/>
        <v/>
      </c>
      <c r="BF63" s="167" t="str">
        <f t="shared" ca="1" si="14"/>
        <v/>
      </c>
      <c r="BG63" s="152"/>
      <c r="BH63" s="152"/>
      <c r="BI63" s="167" t="str">
        <f t="shared" si="32"/>
        <v/>
      </c>
      <c r="BJ63" s="152"/>
      <c r="BK63" s="152"/>
      <c r="BL63" s="168" t="str">
        <f t="shared" si="33"/>
        <v/>
      </c>
      <c r="BM63" s="152"/>
      <c r="BN63" s="152"/>
      <c r="BO63" s="169"/>
      <c r="BP63" s="170" t="str">
        <f t="shared" ca="1" si="25"/>
        <v/>
      </c>
      <c r="BQ63" s="171" t="str">
        <f t="shared" ca="1" si="26"/>
        <v/>
      </c>
      <c r="BR63" s="172"/>
      <c r="BS63" s="172"/>
      <c r="BT63" s="173" t="str">
        <f t="shared" ca="1" si="27"/>
        <v/>
      </c>
      <c r="BU63" s="152"/>
      <c r="BV63" s="18" t="str">
        <f t="shared" ca="1" si="18"/>
        <v/>
      </c>
    </row>
    <row r="64" spans="1:74" s="17" customFormat="1" ht="14.25" customHeight="1" x14ac:dyDescent="0.25">
      <c r="A64" s="31" t="str">
        <f t="shared" ca="1" si="49"/>
        <v/>
      </c>
      <c r="B64" s="109"/>
      <c r="C64" s="109"/>
      <c r="D64" s="109"/>
      <c r="E64" s="109" t="s">
        <v>56</v>
      </c>
      <c r="F64" s="109" t="s">
        <v>118</v>
      </c>
      <c r="G64" s="109"/>
      <c r="H64" s="109"/>
      <c r="I64" s="109"/>
      <c r="J64" s="109"/>
      <c r="K64" s="152"/>
      <c r="L64" s="174">
        <v>6131</v>
      </c>
      <c r="M64" s="90">
        <f t="shared" si="50"/>
        <v>0</v>
      </c>
      <c r="N64" s="175"/>
      <c r="O64" s="175"/>
      <c r="P64" s="175"/>
      <c r="Q64" s="152"/>
      <c r="R64" s="152"/>
      <c r="S64" s="152"/>
      <c r="T64" s="152"/>
      <c r="U64" s="152"/>
      <c r="V64" s="152"/>
      <c r="W64" s="152"/>
      <c r="X64" s="152"/>
      <c r="Y64" s="152"/>
      <c r="Z64" s="163"/>
      <c r="AA64" s="164"/>
      <c r="AB64" s="152"/>
      <c r="AC64" s="165"/>
      <c r="AD64" s="166"/>
      <c r="AE64" s="166"/>
      <c r="AF64" s="164"/>
      <c r="AG64" s="152"/>
      <c r="AH64" s="152"/>
      <c r="AI64" s="152"/>
      <c r="AJ64" s="164"/>
      <c r="AK64" s="152"/>
      <c r="AL64" s="152"/>
      <c r="AM64" s="152"/>
      <c r="AN64" s="164"/>
      <c r="AO64" s="152"/>
      <c r="AP64" s="152"/>
      <c r="AQ64" s="152"/>
      <c r="AR64" s="163">
        <f t="shared" si="51"/>
        <v>4</v>
      </c>
      <c r="AS64" s="152" t="str">
        <f>IF($AR65&gt;$AR64, IFERROR(MATCH($AR64, $AR65:$AR$90, 0)-1, ROW($AS$90)-ROW()), "")</f>
        <v/>
      </c>
      <c r="AT64" s="164">
        <f t="shared" ca="1" si="28"/>
        <v>0</v>
      </c>
      <c r="AU64" s="152"/>
      <c r="AV64" s="152"/>
      <c r="AW64" s="167">
        <f t="shared" ca="1" si="21"/>
        <v>0</v>
      </c>
      <c r="AX64" s="152"/>
      <c r="AY64" s="152"/>
      <c r="AZ64" s="35" t="str">
        <f t="shared" ca="1" si="29"/>
        <v/>
      </c>
      <c r="BA64" s="19" t="str">
        <f t="shared" si="30"/>
        <v/>
      </c>
      <c r="BB64" s="19" t="str">
        <f t="shared" si="31"/>
        <v/>
      </c>
      <c r="BC64" s="37" t="str">
        <f t="shared" ca="1" si="22"/>
        <v/>
      </c>
      <c r="BD64" s="19" t="str">
        <f t="shared" si="23"/>
        <v/>
      </c>
      <c r="BE64" s="19" t="str">
        <f t="shared" si="24"/>
        <v/>
      </c>
      <c r="BF64" s="167" t="str">
        <f t="shared" ca="1" si="14"/>
        <v/>
      </c>
      <c r="BG64" s="152"/>
      <c r="BH64" s="152"/>
      <c r="BI64" s="167" t="str">
        <f t="shared" si="32"/>
        <v/>
      </c>
      <c r="BJ64" s="152"/>
      <c r="BK64" s="152"/>
      <c r="BL64" s="168" t="str">
        <f t="shared" si="33"/>
        <v/>
      </c>
      <c r="BM64" s="152"/>
      <c r="BN64" s="152"/>
      <c r="BO64" s="169"/>
      <c r="BP64" s="170" t="str">
        <f t="shared" ca="1" si="25"/>
        <v/>
      </c>
      <c r="BQ64" s="171" t="str">
        <f t="shared" ca="1" si="26"/>
        <v/>
      </c>
      <c r="BR64" s="172"/>
      <c r="BS64" s="172"/>
      <c r="BT64" s="173" t="str">
        <f t="shared" ca="1" si="27"/>
        <v/>
      </c>
      <c r="BU64" s="152"/>
      <c r="BV64" s="18" t="str">
        <f t="shared" ca="1" si="18"/>
        <v/>
      </c>
    </row>
    <row r="65" spans="1:74" s="17" customFormat="1" ht="14.25" customHeight="1" x14ac:dyDescent="0.25">
      <c r="A65" s="31" t="str">
        <f t="shared" ca="1" si="49"/>
        <v/>
      </c>
      <c r="B65" s="109"/>
      <c r="C65" s="109"/>
      <c r="D65" s="109"/>
      <c r="E65" s="109" t="s">
        <v>56</v>
      </c>
      <c r="F65" s="109" t="s">
        <v>119</v>
      </c>
      <c r="G65" s="109"/>
      <c r="H65" s="109"/>
      <c r="I65" s="109"/>
      <c r="J65" s="109"/>
      <c r="K65" s="152"/>
      <c r="L65" s="174">
        <v>6132</v>
      </c>
      <c r="M65" s="90">
        <f t="shared" si="50"/>
        <v>0</v>
      </c>
      <c r="N65" s="175">
        <f>SUM(N66:N67)</f>
        <v>0</v>
      </c>
      <c r="O65" s="175"/>
      <c r="P65" s="175"/>
      <c r="Q65" s="152"/>
      <c r="R65" s="152"/>
      <c r="S65" s="152"/>
      <c r="T65" s="152"/>
      <c r="U65" s="152"/>
      <c r="V65" s="152"/>
      <c r="W65" s="152"/>
      <c r="X65" s="152"/>
      <c r="Y65" s="152"/>
      <c r="Z65" s="163"/>
      <c r="AA65" s="164"/>
      <c r="AB65" s="152"/>
      <c r="AC65" s="165"/>
      <c r="AD65" s="166"/>
      <c r="AE65" s="166"/>
      <c r="AF65" s="164"/>
      <c r="AG65" s="152"/>
      <c r="AH65" s="152"/>
      <c r="AI65" s="152"/>
      <c r="AJ65" s="164"/>
      <c r="AK65" s="152"/>
      <c r="AL65" s="152"/>
      <c r="AM65" s="152"/>
      <c r="AN65" s="164"/>
      <c r="AO65" s="152"/>
      <c r="AP65" s="152"/>
      <c r="AQ65" s="152"/>
      <c r="AR65" s="163">
        <f t="shared" si="51"/>
        <v>4</v>
      </c>
      <c r="AS65" s="152">
        <f>IF($AR66&gt;$AR65, IFERROR(MATCH($AR65, $AR66:$AR$90, 0)-1, ROW($AS$90)-ROW()), "")</f>
        <v>2</v>
      </c>
      <c r="AT65" s="164">
        <f t="shared" ca="1" si="28"/>
        <v>0</v>
      </c>
      <c r="AU65" s="152"/>
      <c r="AV65" s="152"/>
      <c r="AW65" s="167">
        <f t="shared" ca="1" si="21"/>
        <v>0</v>
      </c>
      <c r="AX65" s="152"/>
      <c r="AY65" s="152"/>
      <c r="AZ65" s="35" t="str">
        <f t="shared" ca="1" si="29"/>
        <v/>
      </c>
      <c r="BA65" s="19" t="str">
        <f t="shared" si="30"/>
        <v/>
      </c>
      <c r="BB65" s="19" t="str">
        <f t="shared" si="31"/>
        <v/>
      </c>
      <c r="BC65" s="37" t="str">
        <f t="shared" ca="1" si="22"/>
        <v/>
      </c>
      <c r="BD65" s="19" t="str">
        <f t="shared" si="23"/>
        <v/>
      </c>
      <c r="BE65" s="19" t="str">
        <f t="shared" si="24"/>
        <v/>
      </c>
      <c r="BF65" s="167" t="str">
        <f t="shared" ca="1" si="14"/>
        <v/>
      </c>
      <c r="BG65" s="152"/>
      <c r="BH65" s="152"/>
      <c r="BI65" s="167" t="str">
        <f t="shared" si="32"/>
        <v/>
      </c>
      <c r="BJ65" s="152"/>
      <c r="BK65" s="152"/>
      <c r="BL65" s="168" t="str">
        <f t="shared" si="33"/>
        <v/>
      </c>
      <c r="BM65" s="152"/>
      <c r="BN65" s="152"/>
      <c r="BO65" s="169"/>
      <c r="BP65" s="170" t="str">
        <f t="shared" ca="1" si="25"/>
        <v/>
      </c>
      <c r="BQ65" s="171" t="str">
        <f t="shared" ca="1" si="26"/>
        <v/>
      </c>
      <c r="BR65" s="172"/>
      <c r="BS65" s="172"/>
      <c r="BT65" s="173" t="str">
        <f t="shared" ca="1" si="27"/>
        <v/>
      </c>
      <c r="BU65" s="152"/>
      <c r="BV65" s="18" t="str">
        <f t="shared" ca="1" si="18"/>
        <v/>
      </c>
    </row>
    <row r="66" spans="1:74" s="17" customFormat="1" ht="14.25" customHeight="1" x14ac:dyDescent="0.25">
      <c r="A66" s="31" t="str">
        <f t="shared" ca="1" si="49"/>
        <v/>
      </c>
      <c r="B66" s="109"/>
      <c r="C66" s="109"/>
      <c r="D66" s="109"/>
      <c r="E66" s="109" t="s">
        <v>56</v>
      </c>
      <c r="F66" s="109" t="s">
        <v>56</v>
      </c>
      <c r="G66" s="109" t="s">
        <v>120</v>
      </c>
      <c r="H66" s="109"/>
      <c r="I66" s="109"/>
      <c r="J66" s="109"/>
      <c r="K66" s="152"/>
      <c r="L66" s="174">
        <v>61320</v>
      </c>
      <c r="M66" s="90">
        <f t="shared" si="50"/>
        <v>0</v>
      </c>
      <c r="N66" s="175"/>
      <c r="O66" s="175"/>
      <c r="P66" s="175"/>
      <c r="Q66" s="152"/>
      <c r="R66" s="152"/>
      <c r="S66" s="152"/>
      <c r="T66" s="152"/>
      <c r="U66" s="152"/>
      <c r="V66" s="152"/>
      <c r="W66" s="152"/>
      <c r="X66" s="152"/>
      <c r="Y66" s="152"/>
      <c r="Z66" s="163"/>
      <c r="AA66" s="164"/>
      <c r="AB66" s="152"/>
      <c r="AC66" s="165"/>
      <c r="AD66" s="166"/>
      <c r="AE66" s="166"/>
      <c r="AF66" s="164"/>
      <c r="AG66" s="152"/>
      <c r="AH66" s="152"/>
      <c r="AI66" s="152"/>
      <c r="AJ66" s="164"/>
      <c r="AK66" s="152"/>
      <c r="AL66" s="152"/>
      <c r="AM66" s="152"/>
      <c r="AN66" s="164"/>
      <c r="AO66" s="152"/>
      <c r="AP66" s="152"/>
      <c r="AQ66" s="152"/>
      <c r="AR66" s="163">
        <f t="shared" si="51"/>
        <v>5</v>
      </c>
      <c r="AS66" s="152" t="str">
        <f>IF($AR67&gt;$AR66, IFERROR(MATCH($AR66, $AR67:$AR$90, 0)-1, ROW($AS$90)-ROW()), "")</f>
        <v/>
      </c>
      <c r="AT66" s="164">
        <f t="shared" ca="1" si="28"/>
        <v>0</v>
      </c>
      <c r="AU66" s="152"/>
      <c r="AV66" s="152"/>
      <c r="AW66" s="167">
        <f t="shared" ca="1" si="21"/>
        <v>0</v>
      </c>
      <c r="AX66" s="152"/>
      <c r="AY66" s="152"/>
      <c r="AZ66" s="35" t="str">
        <f t="shared" ca="1" si="29"/>
        <v/>
      </c>
      <c r="BA66" s="19" t="str">
        <f t="shared" si="30"/>
        <v/>
      </c>
      <c r="BB66" s="19" t="str">
        <f t="shared" si="31"/>
        <v/>
      </c>
      <c r="BC66" s="37" t="str">
        <f t="shared" ca="1" si="22"/>
        <v/>
      </c>
      <c r="BD66" s="19" t="str">
        <f t="shared" si="23"/>
        <v/>
      </c>
      <c r="BE66" s="19" t="str">
        <f t="shared" si="24"/>
        <v/>
      </c>
      <c r="BF66" s="167" t="str">
        <f t="shared" ca="1" si="14"/>
        <v/>
      </c>
      <c r="BG66" s="152"/>
      <c r="BH66" s="152"/>
      <c r="BI66" s="167" t="str">
        <f t="shared" si="32"/>
        <v/>
      </c>
      <c r="BJ66" s="152"/>
      <c r="BK66" s="152"/>
      <c r="BL66" s="168" t="str">
        <f t="shared" si="33"/>
        <v/>
      </c>
      <c r="BM66" s="152"/>
      <c r="BN66" s="152"/>
      <c r="BO66" s="169"/>
      <c r="BP66" s="170" t="str">
        <f t="shared" ca="1" si="25"/>
        <v/>
      </c>
      <c r="BQ66" s="171" t="str">
        <f t="shared" ca="1" si="26"/>
        <v/>
      </c>
      <c r="BR66" s="172"/>
      <c r="BS66" s="172"/>
      <c r="BT66" s="173" t="str">
        <f t="shared" ca="1" si="27"/>
        <v/>
      </c>
      <c r="BU66" s="152"/>
      <c r="BV66" s="18" t="str">
        <f t="shared" ca="1" si="18"/>
        <v/>
      </c>
    </row>
    <row r="67" spans="1:74" s="17" customFormat="1" ht="14.25" customHeight="1" x14ac:dyDescent="0.25">
      <c r="A67" s="31" t="str">
        <f t="shared" ca="1" si="49"/>
        <v/>
      </c>
      <c r="B67" s="109"/>
      <c r="C67" s="109"/>
      <c r="D67" s="109"/>
      <c r="E67" s="109" t="s">
        <v>56</v>
      </c>
      <c r="F67" s="109" t="s">
        <v>56</v>
      </c>
      <c r="G67" s="109" t="s">
        <v>121</v>
      </c>
      <c r="H67" s="109"/>
      <c r="I67" s="109"/>
      <c r="J67" s="109"/>
      <c r="K67" s="152"/>
      <c r="L67" s="174">
        <v>61321</v>
      </c>
      <c r="M67" s="90">
        <f t="shared" si="50"/>
        <v>0</v>
      </c>
      <c r="N67" s="175"/>
      <c r="O67" s="175"/>
      <c r="P67" s="175"/>
      <c r="Q67" s="152"/>
      <c r="R67" s="152"/>
      <c r="S67" s="152"/>
      <c r="T67" s="152"/>
      <c r="U67" s="152"/>
      <c r="V67" s="152"/>
      <c r="W67" s="152"/>
      <c r="X67" s="152"/>
      <c r="Y67" s="152"/>
      <c r="Z67" s="163"/>
      <c r="AA67" s="164"/>
      <c r="AB67" s="152"/>
      <c r="AC67" s="165"/>
      <c r="AD67" s="166"/>
      <c r="AE67" s="166"/>
      <c r="AF67" s="164"/>
      <c r="AG67" s="152"/>
      <c r="AH67" s="152"/>
      <c r="AI67" s="152"/>
      <c r="AJ67" s="164"/>
      <c r="AK67" s="152"/>
      <c r="AL67" s="152"/>
      <c r="AM67" s="152"/>
      <c r="AN67" s="164"/>
      <c r="AO67" s="152"/>
      <c r="AP67" s="152"/>
      <c r="AQ67" s="152"/>
      <c r="AR67" s="163">
        <f t="shared" si="51"/>
        <v>5</v>
      </c>
      <c r="AS67" s="152" t="str">
        <f>IF($AR68&gt;$AR67, IFERROR(MATCH($AR67, $AR68:$AR$90, 0)-1, ROW($AS$90)-ROW()), "")</f>
        <v/>
      </c>
      <c r="AT67" s="164">
        <f t="shared" ca="1" si="28"/>
        <v>0</v>
      </c>
      <c r="AU67" s="152"/>
      <c r="AV67" s="152"/>
      <c r="AW67" s="167">
        <f t="shared" ca="1" si="21"/>
        <v>0</v>
      </c>
      <c r="AX67" s="152"/>
      <c r="AY67" s="152"/>
      <c r="AZ67" s="35" t="str">
        <f t="shared" ca="1" si="29"/>
        <v/>
      </c>
      <c r="BA67" s="19" t="str">
        <f t="shared" si="30"/>
        <v/>
      </c>
      <c r="BB67" s="19" t="str">
        <f t="shared" si="31"/>
        <v/>
      </c>
      <c r="BC67" s="37" t="str">
        <f t="shared" ca="1" si="22"/>
        <v/>
      </c>
      <c r="BD67" s="19" t="str">
        <f t="shared" si="23"/>
        <v/>
      </c>
      <c r="BE67" s="19" t="str">
        <f t="shared" si="24"/>
        <v/>
      </c>
      <c r="BF67" s="167" t="str">
        <f t="shared" ca="1" si="14"/>
        <v/>
      </c>
      <c r="BG67" s="152"/>
      <c r="BH67" s="152"/>
      <c r="BI67" s="167" t="str">
        <f t="shared" si="32"/>
        <v/>
      </c>
      <c r="BJ67" s="152"/>
      <c r="BK67" s="152"/>
      <c r="BL67" s="168" t="str">
        <f t="shared" si="33"/>
        <v/>
      </c>
      <c r="BM67" s="152"/>
      <c r="BN67" s="152"/>
      <c r="BO67" s="169"/>
      <c r="BP67" s="170" t="str">
        <f t="shared" ca="1" si="25"/>
        <v/>
      </c>
      <c r="BQ67" s="171" t="str">
        <f t="shared" ca="1" si="26"/>
        <v/>
      </c>
      <c r="BR67" s="172"/>
      <c r="BS67" s="172"/>
      <c r="BT67" s="173" t="str">
        <f t="shared" ca="1" si="27"/>
        <v/>
      </c>
      <c r="BU67" s="152"/>
      <c r="BV67" s="18" t="str">
        <f t="shared" ca="1" si="18"/>
        <v/>
      </c>
    </row>
    <row r="68" spans="1:74" s="17" customFormat="1" ht="14.25" customHeight="1" x14ac:dyDescent="0.25">
      <c r="A68" s="31" t="str">
        <f t="shared" ca="1" si="49"/>
        <v/>
      </c>
      <c r="B68" s="109"/>
      <c r="C68" s="109"/>
      <c r="D68" s="109"/>
      <c r="E68" s="109" t="s">
        <v>56</v>
      </c>
      <c r="F68" s="109" t="s">
        <v>122</v>
      </c>
      <c r="G68" s="109"/>
      <c r="H68" s="109"/>
      <c r="I68" s="109"/>
      <c r="J68" s="109"/>
      <c r="K68" s="152"/>
      <c r="L68" s="174">
        <v>6133</v>
      </c>
      <c r="M68" s="90">
        <f t="shared" si="50"/>
        <v>0</v>
      </c>
      <c r="N68" s="175"/>
      <c r="O68" s="175"/>
      <c r="P68" s="175"/>
      <c r="Q68" s="152"/>
      <c r="R68" s="152"/>
      <c r="S68" s="152"/>
      <c r="T68" s="152"/>
      <c r="U68" s="152"/>
      <c r="V68" s="152"/>
      <c r="W68" s="152"/>
      <c r="X68" s="152"/>
      <c r="Y68" s="152"/>
      <c r="Z68" s="163"/>
      <c r="AA68" s="164"/>
      <c r="AB68" s="152"/>
      <c r="AC68" s="165"/>
      <c r="AD68" s="166"/>
      <c r="AE68" s="166"/>
      <c r="AF68" s="164"/>
      <c r="AG68" s="152"/>
      <c r="AH68" s="152"/>
      <c r="AI68" s="152"/>
      <c r="AJ68" s="164"/>
      <c r="AK68" s="152"/>
      <c r="AL68" s="152"/>
      <c r="AM68" s="152"/>
      <c r="AN68" s="164"/>
      <c r="AO68" s="152"/>
      <c r="AP68" s="152"/>
      <c r="AQ68" s="152"/>
      <c r="AR68" s="163">
        <f t="shared" si="51"/>
        <v>4</v>
      </c>
      <c r="AS68" s="152" t="str">
        <f>IF($AR69&gt;$AR68, IFERROR(MATCH($AR68, $AR69:$AR$90, 0)-1, ROW($AS$90)-ROW()), "")</f>
        <v/>
      </c>
      <c r="AT68" s="164">
        <f t="shared" ca="1" si="28"/>
        <v>0</v>
      </c>
      <c r="AU68" s="152"/>
      <c r="AV68" s="152"/>
      <c r="AW68" s="167">
        <f t="shared" ca="1" si="21"/>
        <v>0</v>
      </c>
      <c r="AX68" s="152"/>
      <c r="AY68" s="152"/>
      <c r="AZ68" s="35" t="str">
        <f t="shared" ca="1" si="29"/>
        <v/>
      </c>
      <c r="BA68" s="19" t="str">
        <f t="shared" si="30"/>
        <v/>
      </c>
      <c r="BB68" s="19" t="str">
        <f t="shared" si="31"/>
        <v/>
      </c>
      <c r="BC68" s="37" t="str">
        <f t="shared" ca="1" si="22"/>
        <v/>
      </c>
      <c r="BD68" s="19" t="str">
        <f t="shared" si="23"/>
        <v/>
      </c>
      <c r="BE68" s="19" t="str">
        <f t="shared" si="24"/>
        <v/>
      </c>
      <c r="BF68" s="167" t="str">
        <f t="shared" ca="1" si="14"/>
        <v/>
      </c>
      <c r="BG68" s="152"/>
      <c r="BH68" s="152"/>
      <c r="BI68" s="167" t="str">
        <f t="shared" si="32"/>
        <v/>
      </c>
      <c r="BJ68" s="152"/>
      <c r="BK68" s="152"/>
      <c r="BL68" s="168" t="str">
        <f t="shared" si="33"/>
        <v/>
      </c>
      <c r="BM68" s="152"/>
      <c r="BN68" s="152"/>
      <c r="BO68" s="169"/>
      <c r="BP68" s="170" t="str">
        <f t="shared" ca="1" si="25"/>
        <v/>
      </c>
      <c r="BQ68" s="171" t="str">
        <f t="shared" ca="1" si="26"/>
        <v/>
      </c>
      <c r="BR68" s="172"/>
      <c r="BS68" s="172"/>
      <c r="BT68" s="173" t="str">
        <f t="shared" ca="1" si="27"/>
        <v/>
      </c>
      <c r="BU68" s="152"/>
      <c r="BV68" s="18" t="str">
        <f t="shared" ca="1" si="18"/>
        <v/>
      </c>
    </row>
    <row r="69" spans="1:74" s="17" customFormat="1" ht="14.25" customHeight="1" x14ac:dyDescent="0.25">
      <c r="A69" s="31" t="str">
        <f t="shared" ca="1" si="49"/>
        <v/>
      </c>
      <c r="B69" s="109"/>
      <c r="C69" s="109"/>
      <c r="D69" s="109"/>
      <c r="E69" s="109" t="s">
        <v>56</v>
      </c>
      <c r="F69" s="109" t="s">
        <v>123</v>
      </c>
      <c r="G69" s="109"/>
      <c r="H69" s="109"/>
      <c r="I69" s="109"/>
      <c r="J69" s="109"/>
      <c r="K69" s="152"/>
      <c r="L69" s="174">
        <v>6137</v>
      </c>
      <c r="M69" s="90">
        <f t="shared" si="50"/>
        <v>0</v>
      </c>
      <c r="N69" s="175"/>
      <c r="O69" s="175"/>
      <c r="P69" s="175"/>
      <c r="Q69" s="152"/>
      <c r="R69" s="152"/>
      <c r="S69" s="152"/>
      <c r="T69" s="152"/>
      <c r="U69" s="152"/>
      <c r="V69" s="152"/>
      <c r="W69" s="152"/>
      <c r="X69" s="152"/>
      <c r="Y69" s="152"/>
      <c r="Z69" s="163"/>
      <c r="AA69" s="164"/>
      <c r="AB69" s="152"/>
      <c r="AC69" s="165"/>
      <c r="AD69" s="166"/>
      <c r="AE69" s="166"/>
      <c r="AF69" s="164"/>
      <c r="AG69" s="152"/>
      <c r="AH69" s="152"/>
      <c r="AI69" s="152"/>
      <c r="AJ69" s="164"/>
      <c r="AK69" s="152"/>
      <c r="AL69" s="152"/>
      <c r="AM69" s="152"/>
      <c r="AN69" s="164"/>
      <c r="AO69" s="152"/>
      <c r="AP69" s="152"/>
      <c r="AQ69" s="152"/>
      <c r="AR69" s="163">
        <f t="shared" si="51"/>
        <v>4</v>
      </c>
      <c r="AS69" s="152" t="str">
        <f>IF($AR70&gt;$AR69, IFERROR(MATCH($AR69, $AR70:$AR$90, 0)-1, ROW($AS$90)-ROW()), "")</f>
        <v/>
      </c>
      <c r="AT69" s="164">
        <f t="shared" ca="1" si="28"/>
        <v>0</v>
      </c>
      <c r="AU69" s="152"/>
      <c r="AV69" s="152"/>
      <c r="AW69" s="167">
        <f t="shared" ca="1" si="21"/>
        <v>0</v>
      </c>
      <c r="AX69" s="152"/>
      <c r="AY69" s="152"/>
      <c r="AZ69" s="35" t="str">
        <f t="shared" ca="1" si="29"/>
        <v/>
      </c>
      <c r="BA69" s="19" t="str">
        <f t="shared" si="30"/>
        <v/>
      </c>
      <c r="BB69" s="19" t="str">
        <f t="shared" si="31"/>
        <v/>
      </c>
      <c r="BC69" s="37" t="str">
        <f t="shared" ca="1" si="22"/>
        <v/>
      </c>
      <c r="BD69" s="19" t="str">
        <f t="shared" si="23"/>
        <v/>
      </c>
      <c r="BE69" s="19" t="str">
        <f t="shared" si="24"/>
        <v/>
      </c>
      <c r="BF69" s="167" t="str">
        <f t="shared" ref="BF69:BF88" ca="1" si="52">IF(AT69&lt;&gt;AW69, "| Veld '"&amp;BF$4&amp;ROW()&amp;"': "&amp;Info_lege_velden, "")</f>
        <v/>
      </c>
      <c r="BG69" s="152"/>
      <c r="BH69" s="152"/>
      <c r="BI69" s="167" t="str">
        <f t="shared" si="32"/>
        <v/>
      </c>
      <c r="BJ69" s="152"/>
      <c r="BK69" s="152"/>
      <c r="BL69" s="168" t="str">
        <f t="shared" si="33"/>
        <v/>
      </c>
      <c r="BM69" s="152"/>
      <c r="BN69" s="152"/>
      <c r="BO69" s="169"/>
      <c r="BP69" s="170" t="str">
        <f t="shared" ca="1" si="25"/>
        <v/>
      </c>
      <c r="BQ69" s="171" t="str">
        <f t="shared" ca="1" si="26"/>
        <v/>
      </c>
      <c r="BR69" s="172"/>
      <c r="BS69" s="172"/>
      <c r="BT69" s="173" t="str">
        <f t="shared" ca="1" si="27"/>
        <v/>
      </c>
      <c r="BU69" s="152"/>
      <c r="BV69" s="18" t="str">
        <f t="shared" ca="1" si="18"/>
        <v/>
      </c>
    </row>
    <row r="70" spans="1:74" s="17" customFormat="1" ht="14.25" customHeight="1" x14ac:dyDescent="0.25">
      <c r="A70" s="31" t="str">
        <f t="shared" ca="1" si="49"/>
        <v/>
      </c>
      <c r="B70" s="109"/>
      <c r="C70" s="109"/>
      <c r="D70" s="109"/>
      <c r="E70" s="109" t="s">
        <v>56</v>
      </c>
      <c r="F70" s="109" t="s">
        <v>124</v>
      </c>
      <c r="G70" s="109"/>
      <c r="H70" s="109"/>
      <c r="I70" s="109"/>
      <c r="J70" s="109"/>
      <c r="K70" s="152"/>
      <c r="L70" s="174">
        <v>6138</v>
      </c>
      <c r="M70" s="90">
        <f t="shared" si="50"/>
        <v>0</v>
      </c>
      <c r="N70" s="175"/>
      <c r="O70" s="175"/>
      <c r="P70" s="175"/>
      <c r="Q70" s="152"/>
      <c r="R70" s="152"/>
      <c r="S70" s="152"/>
      <c r="T70" s="152"/>
      <c r="U70" s="152"/>
      <c r="V70" s="152"/>
      <c r="W70" s="152"/>
      <c r="X70" s="152"/>
      <c r="Y70" s="152"/>
      <c r="Z70" s="163"/>
      <c r="AA70" s="164"/>
      <c r="AB70" s="152"/>
      <c r="AC70" s="165"/>
      <c r="AD70" s="166"/>
      <c r="AE70" s="166"/>
      <c r="AF70" s="164"/>
      <c r="AG70" s="152"/>
      <c r="AH70" s="152"/>
      <c r="AI70" s="152"/>
      <c r="AJ70" s="164"/>
      <c r="AK70" s="152"/>
      <c r="AL70" s="152"/>
      <c r="AM70" s="152"/>
      <c r="AN70" s="164"/>
      <c r="AO70" s="152"/>
      <c r="AP70" s="152"/>
      <c r="AQ70" s="152"/>
      <c r="AR70" s="163">
        <f t="shared" si="51"/>
        <v>4</v>
      </c>
      <c r="AS70" s="152" t="str">
        <f>IF($AR71&gt;$AR70, IFERROR(MATCH($AR70, $AR71:$AR$90, 0)-1, ROW($AS$90)-ROW()), "")</f>
        <v/>
      </c>
      <c r="AT70" s="164">
        <f t="shared" ca="1" si="28"/>
        <v>0</v>
      </c>
      <c r="AU70" s="152"/>
      <c r="AV70" s="152"/>
      <c r="AW70" s="167">
        <f t="shared" ca="1" si="21"/>
        <v>0</v>
      </c>
      <c r="AX70" s="152"/>
      <c r="AY70" s="152"/>
      <c r="AZ70" s="35" t="str">
        <f t="shared" ca="1" si="29"/>
        <v/>
      </c>
      <c r="BA70" s="19" t="str">
        <f t="shared" si="30"/>
        <v/>
      </c>
      <c r="BB70" s="19" t="str">
        <f t="shared" si="31"/>
        <v/>
      </c>
      <c r="BC70" s="37" t="str">
        <f t="shared" ca="1" si="22"/>
        <v/>
      </c>
      <c r="BD70" s="19" t="str">
        <f t="shared" si="23"/>
        <v/>
      </c>
      <c r="BE70" s="19" t="str">
        <f t="shared" si="24"/>
        <v/>
      </c>
      <c r="BF70" s="167" t="str">
        <f t="shared" ca="1" si="52"/>
        <v/>
      </c>
      <c r="BG70" s="152"/>
      <c r="BH70" s="152"/>
      <c r="BI70" s="167" t="str">
        <f t="shared" si="32"/>
        <v/>
      </c>
      <c r="BJ70" s="152"/>
      <c r="BK70" s="152"/>
      <c r="BL70" s="168" t="str">
        <f t="shared" si="33"/>
        <v/>
      </c>
      <c r="BM70" s="152"/>
      <c r="BN70" s="152"/>
      <c r="BO70" s="169"/>
      <c r="BP70" s="170" t="str">
        <f t="shared" ca="1" si="25"/>
        <v/>
      </c>
      <c r="BQ70" s="171" t="str">
        <f t="shared" ca="1" si="26"/>
        <v/>
      </c>
      <c r="BR70" s="172"/>
      <c r="BS70" s="172"/>
      <c r="BT70" s="173" t="str">
        <f t="shared" ca="1" si="27"/>
        <v/>
      </c>
      <c r="BU70" s="152"/>
      <c r="BV70" s="18" t="str">
        <f t="shared" ca="1" si="18"/>
        <v/>
      </c>
    </row>
    <row r="71" spans="1:74" s="17" customFormat="1" ht="14.25" customHeight="1" x14ac:dyDescent="0.25">
      <c r="A71" s="31" t="str">
        <f t="shared" ca="1" si="49"/>
        <v/>
      </c>
      <c r="B71" s="109"/>
      <c r="C71" s="109"/>
      <c r="D71" s="109"/>
      <c r="E71" s="109" t="s">
        <v>125</v>
      </c>
      <c r="F71" s="109"/>
      <c r="G71" s="109"/>
      <c r="H71" s="109"/>
      <c r="I71" s="109"/>
      <c r="J71" s="109"/>
      <c r="K71" s="152"/>
      <c r="L71" s="174">
        <v>614</v>
      </c>
      <c r="M71" s="90">
        <f t="shared" si="50"/>
        <v>0</v>
      </c>
      <c r="N71" s="175"/>
      <c r="O71" s="175"/>
      <c r="P71" s="175"/>
      <c r="Q71" s="152"/>
      <c r="R71" s="152"/>
      <c r="S71" s="152"/>
      <c r="T71" s="152"/>
      <c r="U71" s="152"/>
      <c r="V71" s="152"/>
      <c r="W71" s="152"/>
      <c r="X71" s="152"/>
      <c r="Y71" s="152"/>
      <c r="Z71" s="163"/>
      <c r="AA71" s="164"/>
      <c r="AB71" s="152"/>
      <c r="AC71" s="165"/>
      <c r="AD71" s="166"/>
      <c r="AE71" s="166"/>
      <c r="AF71" s="164"/>
      <c r="AG71" s="152"/>
      <c r="AH71" s="152"/>
      <c r="AI71" s="152"/>
      <c r="AJ71" s="164"/>
      <c r="AK71" s="152"/>
      <c r="AL71" s="152"/>
      <c r="AM71" s="152"/>
      <c r="AN71" s="164"/>
      <c r="AO71" s="152"/>
      <c r="AP71" s="152"/>
      <c r="AQ71" s="152"/>
      <c r="AR71" s="163">
        <f t="shared" ref="AR71:AR90" si="53">IF(C71&lt;&gt;"",1,IF(D71&lt;&gt;"",2,IF(E71&lt;&gt;"",3,IF(F71&lt;&gt;"",4,IF(G71&lt;&gt;"",5,IF(H71&lt;&gt;"",6,IF(I71&lt;&gt;"",7,IF(J71&lt;&gt;"",8))))))))</f>
        <v>3</v>
      </c>
      <c r="AS71" s="152" t="str">
        <f>IF($AR72&gt;$AR71, IFERROR(MATCH($AR71, $AR72:$AR$90, 0)-1, ROW($AS$90)-ROW()), "")</f>
        <v/>
      </c>
      <c r="AT71" s="164">
        <f t="shared" ca="1" si="28"/>
        <v>0</v>
      </c>
      <c r="AU71" s="152"/>
      <c r="AV71" s="152"/>
      <c r="AW71" s="167">
        <f t="shared" ca="1" si="21"/>
        <v>0</v>
      </c>
      <c r="AX71" s="152"/>
      <c r="AY71" s="152"/>
      <c r="AZ71" s="35" t="str">
        <f t="shared" ca="1" si="29"/>
        <v/>
      </c>
      <c r="BA71" s="19" t="str">
        <f t="shared" si="30"/>
        <v/>
      </c>
      <c r="BB71" s="19" t="str">
        <f t="shared" si="31"/>
        <v/>
      </c>
      <c r="BC71" s="37" t="str">
        <f t="shared" ca="1" si="22"/>
        <v/>
      </c>
      <c r="BD71" s="19" t="str">
        <f t="shared" si="23"/>
        <v/>
      </c>
      <c r="BE71" s="19" t="str">
        <f t="shared" si="24"/>
        <v/>
      </c>
      <c r="BF71" s="167" t="str">
        <f t="shared" ca="1" si="52"/>
        <v/>
      </c>
      <c r="BG71" s="152"/>
      <c r="BH71" s="152"/>
      <c r="BI71" s="167" t="str">
        <f t="shared" si="32"/>
        <v/>
      </c>
      <c r="BJ71" s="152"/>
      <c r="BK71" s="152"/>
      <c r="BL71" s="168" t="str">
        <f t="shared" si="33"/>
        <v/>
      </c>
      <c r="BM71" s="152"/>
      <c r="BN71" s="152"/>
      <c r="BO71" s="169"/>
      <c r="BP71" s="170" t="str">
        <f t="shared" ca="1" si="25"/>
        <v/>
      </c>
      <c r="BQ71" s="171" t="str">
        <f t="shared" ca="1" si="26"/>
        <v/>
      </c>
      <c r="BR71" s="172"/>
      <c r="BS71" s="172"/>
      <c r="BT71" s="173" t="str">
        <f t="shared" ca="1" si="27"/>
        <v/>
      </c>
      <c r="BU71" s="152"/>
      <c r="BV71" s="18" t="str">
        <f t="shared" ref="BV71:BV90" ca="1" si="54">IF($BP71&lt;&gt;"", $BP71, $BT71)</f>
        <v/>
      </c>
    </row>
    <row r="72" spans="1:74" s="17" customFormat="1" ht="14.25" customHeight="1" x14ac:dyDescent="0.25">
      <c r="A72" s="31" t="str">
        <f t="shared" ca="1" si="49"/>
        <v/>
      </c>
      <c r="B72" s="109"/>
      <c r="C72" s="109"/>
      <c r="D72" s="109"/>
      <c r="E72" s="109" t="s">
        <v>126</v>
      </c>
      <c r="F72" s="109"/>
      <c r="G72" s="109"/>
      <c r="H72" s="109"/>
      <c r="I72" s="109"/>
      <c r="J72" s="109"/>
      <c r="K72" s="152"/>
      <c r="L72" s="174">
        <v>615</v>
      </c>
      <c r="M72" s="90">
        <f t="shared" si="50"/>
        <v>0</v>
      </c>
      <c r="N72" s="175">
        <f>SUM(N73:N74)</f>
        <v>0</v>
      </c>
      <c r="O72" s="175"/>
      <c r="P72" s="175"/>
      <c r="Q72" s="152"/>
      <c r="R72" s="152"/>
      <c r="S72" s="152"/>
      <c r="T72" s="152"/>
      <c r="U72" s="152"/>
      <c r="V72" s="152"/>
      <c r="W72" s="152"/>
      <c r="X72" s="152"/>
      <c r="Y72" s="152"/>
      <c r="Z72" s="163"/>
      <c r="AA72" s="164"/>
      <c r="AB72" s="152"/>
      <c r="AC72" s="165"/>
      <c r="AD72" s="166"/>
      <c r="AE72" s="166"/>
      <c r="AF72" s="164"/>
      <c r="AG72" s="152"/>
      <c r="AH72" s="152"/>
      <c r="AI72" s="152"/>
      <c r="AJ72" s="164"/>
      <c r="AK72" s="152"/>
      <c r="AL72" s="152"/>
      <c r="AM72" s="152"/>
      <c r="AN72" s="164"/>
      <c r="AO72" s="152"/>
      <c r="AP72" s="152"/>
      <c r="AQ72" s="152"/>
      <c r="AR72" s="163">
        <f t="shared" si="53"/>
        <v>3</v>
      </c>
      <c r="AS72" s="152">
        <f>IF($AR73&gt;$AR72, IFERROR(MATCH($AR72, $AR73:$AR$90, 0)-1, ROW($AS$90)-ROW()), "")</f>
        <v>2</v>
      </c>
      <c r="AT72" s="164">
        <f t="shared" ref="AT72:AT90" ca="1" si="55">IF(AG72&lt;&gt;-1, IF(AC72&lt;&gt;"", AC72, IF($AS72&lt;&gt;"", SUMIF(OFFSET($AR72, 1, 0, $AS72), $AR72+1, OFFSET(N72, 1, 0, $AS72)), N72)), "")</f>
        <v>0</v>
      </c>
      <c r="AU72" s="152"/>
      <c r="AV72" s="152"/>
      <c r="AW72" s="167">
        <f t="shared" ref="AW72:AW90" ca="1" si="56">IF(AT72&lt;&gt;0, AT72, N72)</f>
        <v>0</v>
      </c>
      <c r="AX72" s="152"/>
      <c r="AY72" s="152"/>
      <c r="AZ72" s="35" t="str">
        <f t="shared" ca="1" si="29"/>
        <v/>
      </c>
      <c r="BA72" s="19" t="str">
        <f t="shared" ref="BA72:BA90" si="57">IF(AH72&lt;&gt;-1, IF(ISTEXT(O72), IFERROR(IF(SEARCH(".", O72)&lt;&gt;0, "| Veld '"&amp;BA$4&amp;ROW()&amp;"': "&amp;Fout_punt), "| Veld '"&amp;BA$4&amp;ROW()&amp;"': "&amp;Fout_geen_getal), IF(O72&lt;&gt;AX72, "| Veld '"&amp;BA$4&amp;ROW()&amp;"': "&amp;Fout_som&amp;TEXT(AX72,"#.##0,00 €")&amp;"  ", IF($AB72&lt;&gt;0, IF(O72&gt;0, "| Veld '"&amp;BA$4&amp;ROW()&amp;"': "&amp;Fout_positief, ""), IF($AA72&lt;&gt;1, IF(O72&lt;0, "| Veld '"&amp;BA$4&amp;ROW()&amp;"': "&amp;Fout_negatief, ""), "")))), "")</f>
        <v/>
      </c>
      <c r="BB72" s="19" t="str">
        <f t="shared" ref="BB72:BB90" si="58">IF(AI72&lt;&gt;-1, IF(ISTEXT(P72), IFERROR(IF(SEARCH(".", P72)&lt;&gt;0, "| Veld '"&amp;BB$4&amp;ROW()&amp;"': "&amp;Fout_punt), "| Veld '"&amp;BB$4&amp;ROW()&amp;"': "&amp;Fout_geen_getal), IF(P72&lt;&gt;AY72, "| Veld '"&amp;BB$4&amp;ROW()&amp;"': "&amp;Fout_som&amp;TEXT(AY72,"#.##0,00 €")&amp;"  ", IF($AB72&lt;&gt;0, IF(P72&gt;0, "| Veld '"&amp;BB$4&amp;ROW()&amp;"': "&amp;Fout_positief, ""), IF($AA72&lt;&gt;1, IF(P72&lt;0, "| Veld '"&amp;BB$4&amp;ROW()&amp;"': "&amp;Fout_negatief, ""), "")))), "")</f>
        <v/>
      </c>
      <c r="BC72" s="37" t="str">
        <f t="shared" ref="BC72:BC90" ca="1" si="59">IF(AZ72&lt;&gt;"", ROW(), "")</f>
        <v/>
      </c>
      <c r="BD72" s="19" t="str">
        <f t="shared" ref="BD72:BD90" si="60">IF(BA72&lt;&gt;"", ROW(), "")</f>
        <v/>
      </c>
      <c r="BE72" s="19" t="str">
        <f t="shared" ref="BE72:BE90" si="61">IF(BB72&lt;&gt;"", ROW(), "")</f>
        <v/>
      </c>
      <c r="BF72" s="167" t="str">
        <f t="shared" ca="1" si="52"/>
        <v/>
      </c>
      <c r="BG72" s="152"/>
      <c r="BH72" s="152"/>
      <c r="BI72" s="167" t="str">
        <f t="shared" ref="BI72:BI90" si="62">IF(AF72&gt;0, "| Veld '"&amp;BI$4&amp;ROW()&amp;"': Dit veld is verplicht.  ", "")</f>
        <v/>
      </c>
      <c r="BJ72" s="152"/>
      <c r="BK72" s="152"/>
      <c r="BL72" s="168" t="str">
        <f t="shared" ref="BL72:BL90" si="63">IF(AG72&lt;0, IF(N72&lt;&gt;0, "| Veld '"&amp;BL$4&amp;ROW()&amp;"'"&amp;Fout_redundant, ""), "")</f>
        <v/>
      </c>
      <c r="BM72" s="152"/>
      <c r="BN72" s="152"/>
      <c r="BO72" s="169"/>
      <c r="BP72" s="170" t="str">
        <f t="shared" ref="BP72:BP90" ca="1" si="64">AJ72&amp;AZ72&amp;BF72&amp;BL72&amp;AK72&amp;BA72&amp;BG72&amp;BM72&amp;AL72&amp;BB72&amp;BH72&amp;BN72&amp;AM72</f>
        <v/>
      </c>
      <c r="BQ72" s="171" t="str">
        <f t="shared" ref="BQ72:BQ90" ca="1" si="65">IF($AS72&lt;&gt;"", IF(SUMIF(OFFSET($AR72, 1, 0, $AS72), "&gt;"&amp;$AR72, OFFSET(BC72, 1, 0, $AS72))&lt;&gt;0, IFERROR( "| Veld '"&amp;BQ$4&amp;ROW()&amp;"': "&amp;Waarschuwing_1&amp;_xlfn.TEXTJOIN(" &amp; ", TRUE, OFFSET(BC72,1,0,$AS72))&amp;" in kolom '"&amp;BQ$4&amp;"'"&amp;Waarschuwing_2, "| Veld '"&amp;BQ$4&amp;ROW()&amp;"': "&amp;Waarschuwing_legacy), ""), "")</f>
        <v/>
      </c>
      <c r="BR72" s="172"/>
      <c r="BS72" s="172"/>
      <c r="BT72" s="173" t="str">
        <f t="shared" ref="BT72:BT90" ca="1" si="66">AN72&amp;BQ72&amp;AO72</f>
        <v/>
      </c>
      <c r="BU72" s="152"/>
      <c r="BV72" s="18" t="str">
        <f t="shared" ca="1" si="54"/>
        <v/>
      </c>
    </row>
    <row r="73" spans="1:74" s="17" customFormat="1" ht="14.25" customHeight="1" x14ac:dyDescent="0.25">
      <c r="A73" s="31" t="str">
        <f t="shared" ca="1" si="49"/>
        <v/>
      </c>
      <c r="B73" s="109"/>
      <c r="C73" s="109"/>
      <c r="D73" s="109"/>
      <c r="E73" s="109"/>
      <c r="F73" s="109" t="s">
        <v>127</v>
      </c>
      <c r="G73" s="109"/>
      <c r="H73" s="109"/>
      <c r="I73" s="109"/>
      <c r="J73" s="109"/>
      <c r="K73" s="152"/>
      <c r="L73" s="174">
        <v>6150</v>
      </c>
      <c r="M73" s="90">
        <f t="shared" si="50"/>
        <v>0</v>
      </c>
      <c r="N73" s="175"/>
      <c r="O73" s="175"/>
      <c r="P73" s="175"/>
      <c r="Q73" s="152"/>
      <c r="R73" s="152"/>
      <c r="S73" s="152"/>
      <c r="T73" s="152"/>
      <c r="U73" s="152"/>
      <c r="V73" s="152"/>
      <c r="W73" s="152"/>
      <c r="X73" s="152"/>
      <c r="Y73" s="152"/>
      <c r="Z73" s="163"/>
      <c r="AA73" s="164"/>
      <c r="AB73" s="152"/>
      <c r="AC73" s="165"/>
      <c r="AD73" s="166"/>
      <c r="AE73" s="166"/>
      <c r="AF73" s="164"/>
      <c r="AG73" s="152"/>
      <c r="AH73" s="152"/>
      <c r="AI73" s="152"/>
      <c r="AJ73" s="164"/>
      <c r="AK73" s="152"/>
      <c r="AL73" s="152"/>
      <c r="AM73" s="152"/>
      <c r="AN73" s="164"/>
      <c r="AO73" s="152"/>
      <c r="AP73" s="152"/>
      <c r="AQ73" s="152"/>
      <c r="AR73" s="163">
        <f t="shared" si="53"/>
        <v>4</v>
      </c>
      <c r="AS73" s="152" t="str">
        <f>IF($AR74&gt;$AR73, IFERROR(MATCH($AR73, $AR74:$AR$90, 0)-1, ROW($AS$90)-ROW()), "")</f>
        <v/>
      </c>
      <c r="AT73" s="164">
        <f t="shared" ca="1" si="55"/>
        <v>0</v>
      </c>
      <c r="AU73" s="152"/>
      <c r="AV73" s="152"/>
      <c r="AW73" s="167">
        <f t="shared" ca="1" si="56"/>
        <v>0</v>
      </c>
      <c r="AX73" s="152"/>
      <c r="AY73" s="152"/>
      <c r="AZ73" s="35" t="str">
        <f t="shared" ca="1" si="29"/>
        <v/>
      </c>
      <c r="BA73" s="19" t="str">
        <f t="shared" si="57"/>
        <v/>
      </c>
      <c r="BB73" s="19" t="str">
        <f t="shared" si="58"/>
        <v/>
      </c>
      <c r="BC73" s="37" t="str">
        <f t="shared" ca="1" si="59"/>
        <v/>
      </c>
      <c r="BD73" s="19" t="str">
        <f t="shared" si="60"/>
        <v/>
      </c>
      <c r="BE73" s="19" t="str">
        <f t="shared" si="61"/>
        <v/>
      </c>
      <c r="BF73" s="167" t="str">
        <f t="shared" ca="1" si="52"/>
        <v/>
      </c>
      <c r="BG73" s="152"/>
      <c r="BH73" s="152"/>
      <c r="BI73" s="167" t="str">
        <f t="shared" si="62"/>
        <v/>
      </c>
      <c r="BJ73" s="152"/>
      <c r="BK73" s="152"/>
      <c r="BL73" s="168" t="str">
        <f t="shared" si="63"/>
        <v/>
      </c>
      <c r="BM73" s="152"/>
      <c r="BN73" s="152"/>
      <c r="BO73" s="169"/>
      <c r="BP73" s="170" t="str">
        <f t="shared" ca="1" si="64"/>
        <v/>
      </c>
      <c r="BQ73" s="171" t="str">
        <f t="shared" ca="1" si="65"/>
        <v/>
      </c>
      <c r="BR73" s="172"/>
      <c r="BS73" s="172"/>
      <c r="BT73" s="173" t="str">
        <f t="shared" ca="1" si="66"/>
        <v/>
      </c>
      <c r="BU73" s="152"/>
      <c r="BV73" s="18" t="str">
        <f t="shared" ca="1" si="54"/>
        <v/>
      </c>
    </row>
    <row r="74" spans="1:74" s="17" customFormat="1" ht="14.25" customHeight="1" x14ac:dyDescent="0.25">
      <c r="A74" s="31" t="str">
        <f t="shared" ca="1" si="49"/>
        <v/>
      </c>
      <c r="B74" s="109"/>
      <c r="C74" s="109"/>
      <c r="D74" s="109"/>
      <c r="E74" s="109"/>
      <c r="F74" s="109" t="s">
        <v>128</v>
      </c>
      <c r="G74" s="109"/>
      <c r="H74" s="109"/>
      <c r="I74" s="109"/>
      <c r="J74" s="109"/>
      <c r="K74" s="152"/>
      <c r="L74" s="174">
        <v>6151</v>
      </c>
      <c r="M74" s="90">
        <f t="shared" si="50"/>
        <v>0</v>
      </c>
      <c r="N74" s="175"/>
      <c r="O74" s="175"/>
      <c r="P74" s="175"/>
      <c r="Q74" s="152"/>
      <c r="R74" s="152"/>
      <c r="S74" s="152"/>
      <c r="T74" s="152"/>
      <c r="U74" s="152"/>
      <c r="V74" s="152"/>
      <c r="W74" s="152"/>
      <c r="X74" s="152"/>
      <c r="Y74" s="152"/>
      <c r="Z74" s="163"/>
      <c r="AA74" s="164"/>
      <c r="AB74" s="152"/>
      <c r="AC74" s="165"/>
      <c r="AD74" s="166"/>
      <c r="AE74" s="166"/>
      <c r="AF74" s="164"/>
      <c r="AG74" s="152"/>
      <c r="AH74" s="152"/>
      <c r="AI74" s="152"/>
      <c r="AJ74" s="164"/>
      <c r="AK74" s="152"/>
      <c r="AL74" s="152"/>
      <c r="AM74" s="152"/>
      <c r="AN74" s="164"/>
      <c r="AO74" s="152"/>
      <c r="AP74" s="152"/>
      <c r="AQ74" s="152"/>
      <c r="AR74" s="163">
        <f t="shared" si="53"/>
        <v>4</v>
      </c>
      <c r="AS74" s="152" t="str">
        <f>IF($AR75&gt;$AR74, IFERROR(MATCH($AR74, $AR75:$AR$90, 0)-1, ROW($AS$90)-ROW()), "")</f>
        <v/>
      </c>
      <c r="AT74" s="164">
        <f t="shared" ca="1" si="55"/>
        <v>0</v>
      </c>
      <c r="AU74" s="152"/>
      <c r="AV74" s="152"/>
      <c r="AW74" s="167">
        <f t="shared" ca="1" si="56"/>
        <v>0</v>
      </c>
      <c r="AX74" s="152"/>
      <c r="AY74" s="152"/>
      <c r="AZ74" s="35" t="str">
        <f t="shared" ref="AZ74:AZ90" ca="1" si="67">IF(AG74&lt;&gt;-1, IF(ISTEXT(N74), IFERROR(IF(SEARCH(".", N74)&lt;&gt;0, "| Veld '"&amp;AZ$4&amp;ROW()&amp;"': "&amp;Fout_punt), "| Veld '"&amp;AZ$4&amp;ROW()&amp;"': "&amp;Fout_geen_getal), IF(N74&lt;&gt;AW74, "| Veld '"&amp;AZ$4&amp;ROW()&amp;"': "&amp;Fout_som&amp;TEXT(AW74,"#.##0,00 €")&amp;"  ", IF($AB74&lt;&gt;0, IF(N74&gt;0, "| Veld '"&amp;AZ$4&amp;ROW()&amp;"': "&amp;Fout_positief, ""), IF($AA74&lt;&gt;1, IF(N74&lt;0, "| Veld '"&amp;AZ$4&amp;ROW()&amp;"': "&amp;Fout_negatief, ""), "")))), "")</f>
        <v/>
      </c>
      <c r="BA74" s="19" t="str">
        <f t="shared" si="57"/>
        <v/>
      </c>
      <c r="BB74" s="19" t="str">
        <f t="shared" si="58"/>
        <v/>
      </c>
      <c r="BC74" s="37" t="str">
        <f t="shared" ca="1" si="59"/>
        <v/>
      </c>
      <c r="BD74" s="19" t="str">
        <f t="shared" si="60"/>
        <v/>
      </c>
      <c r="BE74" s="19" t="str">
        <f t="shared" si="61"/>
        <v/>
      </c>
      <c r="BF74" s="167" t="str">
        <f t="shared" ca="1" si="52"/>
        <v/>
      </c>
      <c r="BG74" s="152"/>
      <c r="BH74" s="152"/>
      <c r="BI74" s="167" t="str">
        <f t="shared" si="62"/>
        <v/>
      </c>
      <c r="BJ74" s="152"/>
      <c r="BK74" s="152"/>
      <c r="BL74" s="168" t="str">
        <f t="shared" si="63"/>
        <v/>
      </c>
      <c r="BM74" s="152"/>
      <c r="BN74" s="152"/>
      <c r="BO74" s="169"/>
      <c r="BP74" s="170" t="str">
        <f t="shared" ca="1" si="64"/>
        <v/>
      </c>
      <c r="BQ74" s="171" t="str">
        <f t="shared" ca="1" si="65"/>
        <v/>
      </c>
      <c r="BR74" s="172"/>
      <c r="BS74" s="172"/>
      <c r="BT74" s="173" t="str">
        <f t="shared" ca="1" si="66"/>
        <v/>
      </c>
      <c r="BU74" s="152"/>
      <c r="BV74" s="18" t="str">
        <f t="shared" ca="1" si="54"/>
        <v/>
      </c>
    </row>
    <row r="75" spans="1:74" s="17" customFormat="1" ht="14.25" customHeight="1" x14ac:dyDescent="0.25">
      <c r="A75" s="31" t="str">
        <f t="shared" ca="1" si="49"/>
        <v/>
      </c>
      <c r="B75" s="109"/>
      <c r="C75" s="109"/>
      <c r="D75" s="109"/>
      <c r="E75" s="109" t="s">
        <v>129</v>
      </c>
      <c r="F75" s="109"/>
      <c r="G75" s="109"/>
      <c r="H75" s="109"/>
      <c r="I75" s="109"/>
      <c r="J75" s="109"/>
      <c r="K75" s="152"/>
      <c r="L75" s="174">
        <v>616</v>
      </c>
      <c r="M75" s="90">
        <f t="shared" si="50"/>
        <v>0</v>
      </c>
      <c r="N75" s="175"/>
      <c r="O75" s="175"/>
      <c r="P75" s="175"/>
      <c r="Q75" s="152"/>
      <c r="R75" s="152"/>
      <c r="S75" s="152"/>
      <c r="T75" s="152"/>
      <c r="U75" s="152"/>
      <c r="V75" s="152"/>
      <c r="W75" s="152"/>
      <c r="X75" s="152"/>
      <c r="Y75" s="152"/>
      <c r="Z75" s="163"/>
      <c r="AA75" s="164"/>
      <c r="AB75" s="152"/>
      <c r="AC75" s="165"/>
      <c r="AD75" s="166"/>
      <c r="AE75" s="166"/>
      <c r="AF75" s="164"/>
      <c r="AG75" s="152"/>
      <c r="AH75" s="152"/>
      <c r="AI75" s="152"/>
      <c r="AJ75" s="164"/>
      <c r="AK75" s="152"/>
      <c r="AL75" s="152"/>
      <c r="AM75" s="152"/>
      <c r="AN75" s="164"/>
      <c r="AO75" s="152"/>
      <c r="AP75" s="152"/>
      <c r="AQ75" s="152"/>
      <c r="AR75" s="163">
        <f t="shared" si="53"/>
        <v>3</v>
      </c>
      <c r="AS75" s="152" t="str">
        <f>IF($AR76&gt;$AR75, IFERROR(MATCH($AR75, $AR76:$AR$90, 0)-1, ROW($AS$90)-ROW()), "")</f>
        <v/>
      </c>
      <c r="AT75" s="164">
        <f t="shared" ca="1" si="55"/>
        <v>0</v>
      </c>
      <c r="AU75" s="152"/>
      <c r="AV75" s="152"/>
      <c r="AW75" s="167">
        <f t="shared" ca="1" si="56"/>
        <v>0</v>
      </c>
      <c r="AX75" s="152"/>
      <c r="AY75" s="152"/>
      <c r="AZ75" s="35" t="str">
        <f t="shared" ca="1" si="67"/>
        <v/>
      </c>
      <c r="BA75" s="19" t="str">
        <f t="shared" si="57"/>
        <v/>
      </c>
      <c r="BB75" s="19" t="str">
        <f t="shared" si="58"/>
        <v/>
      </c>
      <c r="BC75" s="37" t="str">
        <f t="shared" ca="1" si="59"/>
        <v/>
      </c>
      <c r="BD75" s="19" t="str">
        <f t="shared" si="60"/>
        <v/>
      </c>
      <c r="BE75" s="19" t="str">
        <f t="shared" si="61"/>
        <v/>
      </c>
      <c r="BF75" s="167" t="str">
        <f t="shared" ca="1" si="52"/>
        <v/>
      </c>
      <c r="BG75" s="152"/>
      <c r="BH75" s="152"/>
      <c r="BI75" s="167" t="str">
        <f t="shared" si="62"/>
        <v/>
      </c>
      <c r="BJ75" s="152"/>
      <c r="BK75" s="152"/>
      <c r="BL75" s="168" t="str">
        <f t="shared" si="63"/>
        <v/>
      </c>
      <c r="BM75" s="152"/>
      <c r="BN75" s="152"/>
      <c r="BO75" s="169"/>
      <c r="BP75" s="170" t="str">
        <f t="shared" ca="1" si="64"/>
        <v/>
      </c>
      <c r="BQ75" s="171" t="str">
        <f t="shared" ca="1" si="65"/>
        <v/>
      </c>
      <c r="BR75" s="172"/>
      <c r="BS75" s="172"/>
      <c r="BT75" s="173" t="str">
        <f t="shared" ca="1" si="66"/>
        <v/>
      </c>
      <c r="BU75" s="152"/>
      <c r="BV75" s="18" t="str">
        <f t="shared" ca="1" si="54"/>
        <v/>
      </c>
    </row>
    <row r="76" spans="1:74" s="17" customFormat="1" ht="14.25" customHeight="1" x14ac:dyDescent="0.25">
      <c r="A76" s="31" t="str">
        <f t="shared" ca="1" si="49"/>
        <v/>
      </c>
      <c r="B76" s="109"/>
      <c r="C76" s="109"/>
      <c r="D76" s="109"/>
      <c r="E76" s="109" t="s">
        <v>130</v>
      </c>
      <c r="F76" s="109"/>
      <c r="G76" s="109"/>
      <c r="H76" s="109"/>
      <c r="I76" s="109"/>
      <c r="J76" s="109"/>
      <c r="K76" s="152"/>
      <c r="L76" s="174">
        <v>617</v>
      </c>
      <c r="M76" s="90">
        <f t="shared" si="50"/>
        <v>0</v>
      </c>
      <c r="N76" s="175"/>
      <c r="O76" s="175"/>
      <c r="P76" s="175"/>
      <c r="Q76" s="152"/>
      <c r="R76" s="152"/>
      <c r="S76" s="152"/>
      <c r="T76" s="152"/>
      <c r="U76" s="152"/>
      <c r="V76" s="152"/>
      <c r="W76" s="152"/>
      <c r="X76" s="152"/>
      <c r="Y76" s="152"/>
      <c r="Z76" s="163"/>
      <c r="AA76" s="164"/>
      <c r="AB76" s="152"/>
      <c r="AC76" s="165"/>
      <c r="AD76" s="166"/>
      <c r="AE76" s="166"/>
      <c r="AF76" s="164"/>
      <c r="AG76" s="152"/>
      <c r="AH76" s="152"/>
      <c r="AI76" s="152"/>
      <c r="AJ76" s="164"/>
      <c r="AK76" s="152"/>
      <c r="AL76" s="152"/>
      <c r="AM76" s="152"/>
      <c r="AN76" s="164"/>
      <c r="AO76" s="152"/>
      <c r="AP76" s="152"/>
      <c r="AQ76" s="152"/>
      <c r="AR76" s="163">
        <f t="shared" si="53"/>
        <v>3</v>
      </c>
      <c r="AS76" s="152" t="str">
        <f>IF($AR77&gt;$AR76, IFERROR(MATCH($AR76, $AR77:$AR$90, 0)-1, ROW($AS$90)-ROW()), "")</f>
        <v/>
      </c>
      <c r="AT76" s="164">
        <f t="shared" ca="1" si="55"/>
        <v>0</v>
      </c>
      <c r="AU76" s="152"/>
      <c r="AV76" s="152"/>
      <c r="AW76" s="167">
        <f t="shared" ca="1" si="56"/>
        <v>0</v>
      </c>
      <c r="AX76" s="152"/>
      <c r="AY76" s="152"/>
      <c r="AZ76" s="35" t="str">
        <f t="shared" ca="1" si="67"/>
        <v/>
      </c>
      <c r="BA76" s="19" t="str">
        <f t="shared" si="57"/>
        <v/>
      </c>
      <c r="BB76" s="19" t="str">
        <f t="shared" si="58"/>
        <v/>
      </c>
      <c r="BC76" s="37" t="str">
        <f t="shared" ca="1" si="59"/>
        <v/>
      </c>
      <c r="BD76" s="19" t="str">
        <f t="shared" si="60"/>
        <v/>
      </c>
      <c r="BE76" s="19" t="str">
        <f t="shared" si="61"/>
        <v/>
      </c>
      <c r="BF76" s="167" t="str">
        <f t="shared" ca="1" si="52"/>
        <v/>
      </c>
      <c r="BG76" s="152"/>
      <c r="BH76" s="152"/>
      <c r="BI76" s="167" t="str">
        <f t="shared" si="62"/>
        <v/>
      </c>
      <c r="BJ76" s="152"/>
      <c r="BK76" s="152"/>
      <c r="BL76" s="168" t="str">
        <f t="shared" si="63"/>
        <v/>
      </c>
      <c r="BM76" s="152"/>
      <c r="BN76" s="152"/>
      <c r="BO76" s="169"/>
      <c r="BP76" s="170" t="str">
        <f t="shared" ca="1" si="64"/>
        <v/>
      </c>
      <c r="BQ76" s="171" t="str">
        <f t="shared" ca="1" si="65"/>
        <v/>
      </c>
      <c r="BR76" s="172"/>
      <c r="BS76" s="172"/>
      <c r="BT76" s="173" t="str">
        <f t="shared" ca="1" si="66"/>
        <v/>
      </c>
      <c r="BU76" s="152"/>
      <c r="BV76" s="18" t="str">
        <f t="shared" ca="1" si="54"/>
        <v/>
      </c>
    </row>
    <row r="77" spans="1:74" s="17" customFormat="1" ht="14.25" customHeight="1" x14ac:dyDescent="0.25">
      <c r="A77" s="31" t="str">
        <f t="shared" ca="1" si="49"/>
        <v/>
      </c>
      <c r="B77" s="109"/>
      <c r="C77" s="109"/>
      <c r="D77" s="109"/>
      <c r="E77" s="109" t="s">
        <v>131</v>
      </c>
      <c r="F77" s="109"/>
      <c r="G77" s="109"/>
      <c r="H77" s="109"/>
      <c r="I77" s="109"/>
      <c r="J77" s="109"/>
      <c r="K77" s="152"/>
      <c r="L77" s="174">
        <v>619</v>
      </c>
      <c r="M77" s="90">
        <f t="shared" si="50"/>
        <v>0</v>
      </c>
      <c r="N77" s="175"/>
      <c r="O77" s="175"/>
      <c r="P77" s="175"/>
      <c r="Q77" s="152"/>
      <c r="R77" s="152"/>
      <c r="S77" s="152"/>
      <c r="T77" s="152"/>
      <c r="U77" s="152"/>
      <c r="V77" s="152"/>
      <c r="W77" s="152"/>
      <c r="X77" s="152"/>
      <c r="Y77" s="152"/>
      <c r="Z77" s="163"/>
      <c r="AA77" s="164"/>
      <c r="AB77" s="152"/>
      <c r="AC77" s="165"/>
      <c r="AD77" s="166"/>
      <c r="AE77" s="166"/>
      <c r="AF77" s="164"/>
      <c r="AG77" s="152"/>
      <c r="AH77" s="152"/>
      <c r="AI77" s="152"/>
      <c r="AJ77" s="164"/>
      <c r="AK77" s="152"/>
      <c r="AL77" s="152"/>
      <c r="AM77" s="152"/>
      <c r="AN77" s="164"/>
      <c r="AO77" s="152"/>
      <c r="AP77" s="152"/>
      <c r="AQ77" s="152"/>
      <c r="AR77" s="163">
        <f t="shared" si="53"/>
        <v>3</v>
      </c>
      <c r="AS77" s="152" t="str">
        <f>IF($AR78&gt;$AR77, IFERROR(MATCH($AR77, $AR78:$AR$90, 0)-1, ROW($AS$90)-ROW()), "")</f>
        <v/>
      </c>
      <c r="AT77" s="164">
        <f t="shared" ca="1" si="55"/>
        <v>0</v>
      </c>
      <c r="AU77" s="152"/>
      <c r="AV77" s="152"/>
      <c r="AW77" s="167">
        <f t="shared" ca="1" si="56"/>
        <v>0</v>
      </c>
      <c r="AX77" s="152"/>
      <c r="AY77" s="152"/>
      <c r="AZ77" s="35" t="str">
        <f t="shared" ca="1" si="67"/>
        <v/>
      </c>
      <c r="BA77" s="19" t="str">
        <f t="shared" si="57"/>
        <v/>
      </c>
      <c r="BB77" s="19" t="str">
        <f t="shared" si="58"/>
        <v/>
      </c>
      <c r="BC77" s="37" t="str">
        <f t="shared" ca="1" si="59"/>
        <v/>
      </c>
      <c r="BD77" s="19" t="str">
        <f t="shared" si="60"/>
        <v/>
      </c>
      <c r="BE77" s="19" t="str">
        <f t="shared" si="61"/>
        <v/>
      </c>
      <c r="BF77" s="167" t="str">
        <f t="shared" ca="1" si="52"/>
        <v/>
      </c>
      <c r="BG77" s="152"/>
      <c r="BH77" s="152"/>
      <c r="BI77" s="167" t="str">
        <f t="shared" si="62"/>
        <v/>
      </c>
      <c r="BJ77" s="152"/>
      <c r="BK77" s="152"/>
      <c r="BL77" s="168" t="str">
        <f t="shared" si="63"/>
        <v/>
      </c>
      <c r="BM77" s="152"/>
      <c r="BN77" s="152"/>
      <c r="BO77" s="169"/>
      <c r="BP77" s="170" t="str">
        <f t="shared" ca="1" si="64"/>
        <v/>
      </c>
      <c r="BQ77" s="171" t="str">
        <f t="shared" ca="1" si="65"/>
        <v/>
      </c>
      <c r="BR77" s="172"/>
      <c r="BS77" s="172"/>
      <c r="BT77" s="173" t="str">
        <f t="shared" ca="1" si="66"/>
        <v/>
      </c>
      <c r="BU77" s="152"/>
      <c r="BV77" s="18" t="str">
        <f t="shared" ca="1" si="54"/>
        <v/>
      </c>
    </row>
    <row r="78" spans="1:74" s="17" customFormat="1" ht="14.25" customHeight="1" x14ac:dyDescent="0.25">
      <c r="A78" s="31" t="str">
        <f t="shared" ca="1" si="49"/>
        <v/>
      </c>
      <c r="B78" s="109"/>
      <c r="C78" s="109" t="s">
        <v>56</v>
      </c>
      <c r="D78" s="109" t="s">
        <v>132</v>
      </c>
      <c r="E78" s="109"/>
      <c r="F78" s="109"/>
      <c r="G78" s="109"/>
      <c r="H78" s="109"/>
      <c r="I78" s="109"/>
      <c r="J78" s="109"/>
      <c r="K78" s="152"/>
      <c r="L78" s="174">
        <v>62</v>
      </c>
      <c r="M78" s="90">
        <f t="shared" ref="M78:M90" si="68">SUM(N78:P78)</f>
        <v>0</v>
      </c>
      <c r="N78" s="175">
        <f>SUM(N79,N80:N82,N83)</f>
        <v>0</v>
      </c>
      <c r="O78" s="175"/>
      <c r="P78" s="175"/>
      <c r="Q78" s="152"/>
      <c r="R78" s="152"/>
      <c r="S78" s="152"/>
      <c r="T78" s="152"/>
      <c r="U78" s="152"/>
      <c r="V78" s="152"/>
      <c r="W78" s="152"/>
      <c r="X78" s="152"/>
      <c r="Y78" s="152"/>
      <c r="Z78" s="163"/>
      <c r="AA78" s="164">
        <v>1</v>
      </c>
      <c r="AB78" s="152"/>
      <c r="AC78" s="165"/>
      <c r="AD78" s="166"/>
      <c r="AE78" s="166"/>
      <c r="AF78" s="164"/>
      <c r="AG78" s="152"/>
      <c r="AH78" s="152"/>
      <c r="AI78" s="152"/>
      <c r="AJ78" s="164"/>
      <c r="AK78" s="152"/>
      <c r="AL78" s="152"/>
      <c r="AM78" s="152"/>
      <c r="AN78" s="164"/>
      <c r="AO78" s="152"/>
      <c r="AP78" s="152"/>
      <c r="AQ78" s="152"/>
      <c r="AR78" s="163">
        <f t="shared" si="53"/>
        <v>2</v>
      </c>
      <c r="AS78" s="152">
        <f>IF($AR79&gt;$AR78, IFERROR(MATCH($AR78, $AR79:$AR$90, 0)-1, ROW($AS$90)-ROW()), "")</f>
        <v>5</v>
      </c>
      <c r="AT78" s="164">
        <f t="shared" ca="1" si="55"/>
        <v>0</v>
      </c>
      <c r="AU78" s="152"/>
      <c r="AV78" s="152"/>
      <c r="AW78" s="167">
        <f t="shared" ca="1" si="56"/>
        <v>0</v>
      </c>
      <c r="AX78" s="152"/>
      <c r="AY78" s="152"/>
      <c r="AZ78" s="35" t="str">
        <f t="shared" ca="1" si="67"/>
        <v/>
      </c>
      <c r="BA78" s="19" t="str">
        <f t="shared" si="57"/>
        <v/>
      </c>
      <c r="BB78" s="19" t="str">
        <f t="shared" si="58"/>
        <v/>
      </c>
      <c r="BC78" s="37" t="str">
        <f t="shared" ca="1" si="59"/>
        <v/>
      </c>
      <c r="BD78" s="19" t="str">
        <f t="shared" si="60"/>
        <v/>
      </c>
      <c r="BE78" s="19" t="str">
        <f t="shared" si="61"/>
        <v/>
      </c>
      <c r="BF78" s="167" t="str">
        <f t="shared" ca="1" si="52"/>
        <v/>
      </c>
      <c r="BG78" s="152"/>
      <c r="BH78" s="152"/>
      <c r="BI78" s="167" t="str">
        <f t="shared" si="62"/>
        <v/>
      </c>
      <c r="BJ78" s="152"/>
      <c r="BK78" s="152"/>
      <c r="BL78" s="168" t="str">
        <f t="shared" si="63"/>
        <v/>
      </c>
      <c r="BM78" s="152"/>
      <c r="BN78" s="152"/>
      <c r="BO78" s="169"/>
      <c r="BP78" s="170" t="str">
        <f t="shared" ca="1" si="64"/>
        <v/>
      </c>
      <c r="BQ78" s="171" t="str">
        <f t="shared" ca="1" si="65"/>
        <v/>
      </c>
      <c r="BR78" s="172"/>
      <c r="BS78" s="172"/>
      <c r="BT78" s="173" t="str">
        <f t="shared" ca="1" si="66"/>
        <v/>
      </c>
      <c r="BU78" s="152"/>
      <c r="BV78" s="18" t="str">
        <f t="shared" ca="1" si="54"/>
        <v/>
      </c>
    </row>
    <row r="79" spans="1:74" s="17" customFormat="1" ht="14.25" customHeight="1" x14ac:dyDescent="0.25">
      <c r="A79" s="31" t="str">
        <f t="shared" ref="A79:A90" ca="1" si="69">IF(BP79&lt;&gt;"", "✘", "")</f>
        <v/>
      </c>
      <c r="B79" s="109"/>
      <c r="C79" s="109" t="s">
        <v>56</v>
      </c>
      <c r="D79" s="109" t="s">
        <v>56</v>
      </c>
      <c r="E79" s="109" t="s">
        <v>133</v>
      </c>
      <c r="F79" s="109"/>
      <c r="G79" s="109"/>
      <c r="H79" s="109"/>
      <c r="I79" s="109"/>
      <c r="J79" s="109"/>
      <c r="K79" s="152"/>
      <c r="L79" s="174">
        <v>620</v>
      </c>
      <c r="M79" s="90">
        <f t="shared" si="68"/>
        <v>0</v>
      </c>
      <c r="N79" s="175"/>
      <c r="O79" s="175"/>
      <c r="P79" s="175"/>
      <c r="Q79" s="152"/>
      <c r="R79" s="152"/>
      <c r="S79" s="152"/>
      <c r="T79" s="152"/>
      <c r="U79" s="152"/>
      <c r="V79" s="152"/>
      <c r="W79" s="152"/>
      <c r="X79" s="152"/>
      <c r="Y79" s="152"/>
      <c r="Z79" s="163"/>
      <c r="AA79" s="164"/>
      <c r="AB79" s="152"/>
      <c r="AC79" s="165"/>
      <c r="AD79" s="166"/>
      <c r="AE79" s="166"/>
      <c r="AF79" s="164"/>
      <c r="AG79" s="152"/>
      <c r="AH79" s="152"/>
      <c r="AI79" s="152"/>
      <c r="AJ79" s="165"/>
      <c r="AK79" s="166"/>
      <c r="AL79" s="166"/>
      <c r="AM79" s="166"/>
      <c r="AN79" s="165"/>
      <c r="AO79" s="166"/>
      <c r="AP79" s="166"/>
      <c r="AQ79" s="166"/>
      <c r="AR79" s="163">
        <f t="shared" si="53"/>
        <v>3</v>
      </c>
      <c r="AS79" s="152" t="str">
        <f>IF($AR80&gt;$AR79, IFERROR(MATCH($AR79, $AR80:$AR$90, 0)-1, ROW($AS$90)-ROW()), "")</f>
        <v/>
      </c>
      <c r="AT79" s="164">
        <f t="shared" ca="1" si="55"/>
        <v>0</v>
      </c>
      <c r="AU79" s="152"/>
      <c r="AV79" s="152"/>
      <c r="AW79" s="167">
        <f t="shared" ca="1" si="56"/>
        <v>0</v>
      </c>
      <c r="AX79" s="152"/>
      <c r="AY79" s="152"/>
      <c r="AZ79" s="35" t="str">
        <f t="shared" ca="1" si="67"/>
        <v/>
      </c>
      <c r="BA79" s="19" t="str">
        <f t="shared" si="57"/>
        <v/>
      </c>
      <c r="BB79" s="19" t="str">
        <f t="shared" si="58"/>
        <v/>
      </c>
      <c r="BC79" s="37" t="str">
        <f t="shared" ca="1" si="59"/>
        <v/>
      </c>
      <c r="BD79" s="19" t="str">
        <f t="shared" si="60"/>
        <v/>
      </c>
      <c r="BE79" s="19" t="str">
        <f t="shared" si="61"/>
        <v/>
      </c>
      <c r="BF79" s="167" t="str">
        <f t="shared" ca="1" si="52"/>
        <v/>
      </c>
      <c r="BG79" s="152"/>
      <c r="BH79" s="152"/>
      <c r="BI79" s="167" t="str">
        <f t="shared" si="62"/>
        <v/>
      </c>
      <c r="BJ79" s="152"/>
      <c r="BK79" s="152"/>
      <c r="BL79" s="168" t="str">
        <f t="shared" si="63"/>
        <v/>
      </c>
      <c r="BM79" s="152"/>
      <c r="BN79" s="152"/>
      <c r="BO79" s="169"/>
      <c r="BP79" s="170" t="str">
        <f t="shared" ca="1" si="64"/>
        <v/>
      </c>
      <c r="BQ79" s="171" t="str">
        <f t="shared" ca="1" si="65"/>
        <v/>
      </c>
      <c r="BR79" s="172"/>
      <c r="BS79" s="172"/>
      <c r="BT79" s="173" t="str">
        <f t="shared" ca="1" si="66"/>
        <v/>
      </c>
      <c r="BU79" s="152"/>
      <c r="BV79" s="18" t="str">
        <f t="shared" ca="1" si="54"/>
        <v/>
      </c>
    </row>
    <row r="80" spans="1:74" s="17" customFormat="1" ht="14.25" customHeight="1" x14ac:dyDescent="0.25">
      <c r="A80" s="31" t="str">
        <f t="shared" ca="1" si="69"/>
        <v/>
      </c>
      <c r="B80" s="109"/>
      <c r="C80" s="109" t="s">
        <v>56</v>
      </c>
      <c r="D80" s="109" t="s">
        <v>56</v>
      </c>
      <c r="E80" s="109" t="s">
        <v>134</v>
      </c>
      <c r="F80" s="109"/>
      <c r="G80" s="109"/>
      <c r="H80" s="109"/>
      <c r="I80" s="109"/>
      <c r="J80" s="109"/>
      <c r="K80" s="152"/>
      <c r="L80" s="174">
        <v>621</v>
      </c>
      <c r="M80" s="90">
        <f t="shared" si="68"/>
        <v>0</v>
      </c>
      <c r="N80" s="175"/>
      <c r="O80" s="175"/>
      <c r="P80" s="175"/>
      <c r="Q80" s="152"/>
      <c r="R80" s="152"/>
      <c r="S80" s="152"/>
      <c r="T80" s="152"/>
      <c r="U80" s="152"/>
      <c r="V80" s="152"/>
      <c r="W80" s="152"/>
      <c r="X80" s="152"/>
      <c r="Y80" s="152"/>
      <c r="Z80" s="163"/>
      <c r="AA80" s="164"/>
      <c r="AB80" s="152"/>
      <c r="AC80" s="165"/>
      <c r="AD80" s="166"/>
      <c r="AE80" s="166"/>
      <c r="AF80" s="164"/>
      <c r="AG80" s="152"/>
      <c r="AH80" s="152"/>
      <c r="AI80" s="152"/>
      <c r="AJ80" s="164"/>
      <c r="AK80" s="152"/>
      <c r="AL80" s="152"/>
      <c r="AM80" s="152"/>
      <c r="AN80" s="164"/>
      <c r="AO80" s="152"/>
      <c r="AP80" s="152"/>
      <c r="AQ80" s="152"/>
      <c r="AR80" s="163">
        <f t="shared" si="53"/>
        <v>3</v>
      </c>
      <c r="AS80" s="152" t="str">
        <f>IF($AR81&gt;$AR80, IFERROR(MATCH($AR80, $AR81:$AR$90, 0)-1, ROW($AS$90)-ROW()), "")</f>
        <v/>
      </c>
      <c r="AT80" s="164">
        <f t="shared" ca="1" si="55"/>
        <v>0</v>
      </c>
      <c r="AU80" s="152"/>
      <c r="AV80" s="152"/>
      <c r="AW80" s="167">
        <f t="shared" ca="1" si="56"/>
        <v>0</v>
      </c>
      <c r="AX80" s="152"/>
      <c r="AY80" s="152"/>
      <c r="AZ80" s="35" t="str">
        <f t="shared" ca="1" si="67"/>
        <v/>
      </c>
      <c r="BA80" s="19" t="str">
        <f t="shared" si="57"/>
        <v/>
      </c>
      <c r="BB80" s="19" t="str">
        <f t="shared" si="58"/>
        <v/>
      </c>
      <c r="BC80" s="37" t="str">
        <f t="shared" ca="1" si="59"/>
        <v/>
      </c>
      <c r="BD80" s="19" t="str">
        <f t="shared" si="60"/>
        <v/>
      </c>
      <c r="BE80" s="19" t="str">
        <f t="shared" si="61"/>
        <v/>
      </c>
      <c r="BF80" s="167" t="str">
        <f t="shared" ca="1" si="52"/>
        <v/>
      </c>
      <c r="BG80" s="152"/>
      <c r="BH80" s="152"/>
      <c r="BI80" s="167" t="str">
        <f t="shared" si="62"/>
        <v/>
      </c>
      <c r="BJ80" s="152"/>
      <c r="BK80" s="152"/>
      <c r="BL80" s="168" t="str">
        <f t="shared" si="63"/>
        <v/>
      </c>
      <c r="BM80" s="152"/>
      <c r="BN80" s="152"/>
      <c r="BO80" s="169"/>
      <c r="BP80" s="170" t="str">
        <f t="shared" ca="1" si="64"/>
        <v/>
      </c>
      <c r="BQ80" s="171" t="str">
        <f t="shared" ca="1" si="65"/>
        <v/>
      </c>
      <c r="BR80" s="172"/>
      <c r="BS80" s="172"/>
      <c r="BT80" s="173" t="str">
        <f t="shared" ca="1" si="66"/>
        <v/>
      </c>
      <c r="BU80" s="152"/>
      <c r="BV80" s="18" t="str">
        <f t="shared" ca="1" si="54"/>
        <v/>
      </c>
    </row>
    <row r="81" spans="1:74" s="17" customFormat="1" ht="14.25" customHeight="1" x14ac:dyDescent="0.25">
      <c r="A81" s="31" t="str">
        <f t="shared" ca="1" si="69"/>
        <v/>
      </c>
      <c r="B81" s="109"/>
      <c r="C81" s="109" t="s">
        <v>56</v>
      </c>
      <c r="D81" s="109" t="s">
        <v>56</v>
      </c>
      <c r="E81" s="109" t="s">
        <v>135</v>
      </c>
      <c r="F81" s="109"/>
      <c r="G81" s="109"/>
      <c r="H81" s="109"/>
      <c r="I81" s="109"/>
      <c r="J81" s="109"/>
      <c r="K81" s="152"/>
      <c r="L81" s="174">
        <v>622</v>
      </c>
      <c r="M81" s="90">
        <f t="shared" si="68"/>
        <v>0</v>
      </c>
      <c r="N81" s="175"/>
      <c r="O81" s="175"/>
      <c r="P81" s="175"/>
      <c r="Q81" s="152"/>
      <c r="R81" s="152"/>
      <c r="S81" s="152"/>
      <c r="T81" s="152"/>
      <c r="U81" s="152"/>
      <c r="V81" s="152"/>
      <c r="W81" s="152"/>
      <c r="X81" s="152"/>
      <c r="Y81" s="152"/>
      <c r="Z81" s="163"/>
      <c r="AA81" s="164"/>
      <c r="AB81" s="152"/>
      <c r="AC81" s="165"/>
      <c r="AD81" s="166"/>
      <c r="AE81" s="166"/>
      <c r="AF81" s="164"/>
      <c r="AG81" s="152"/>
      <c r="AH81" s="152"/>
      <c r="AI81" s="152"/>
      <c r="AJ81" s="164"/>
      <c r="AK81" s="152"/>
      <c r="AL81" s="152"/>
      <c r="AM81" s="152"/>
      <c r="AN81" s="164"/>
      <c r="AO81" s="152"/>
      <c r="AP81" s="152"/>
      <c r="AQ81" s="152"/>
      <c r="AR81" s="163">
        <f t="shared" si="53"/>
        <v>3</v>
      </c>
      <c r="AS81" s="152" t="str">
        <f>IF($AR82&gt;$AR81, IFERROR(MATCH($AR81, $AR82:$AR$90, 0)-1, ROW($AS$90)-ROW()), "")</f>
        <v/>
      </c>
      <c r="AT81" s="164">
        <f t="shared" ca="1" si="55"/>
        <v>0</v>
      </c>
      <c r="AU81" s="152"/>
      <c r="AV81" s="152"/>
      <c r="AW81" s="167">
        <f t="shared" ca="1" si="56"/>
        <v>0</v>
      </c>
      <c r="AX81" s="152"/>
      <c r="AY81" s="152"/>
      <c r="AZ81" s="35" t="str">
        <f t="shared" ca="1" si="67"/>
        <v/>
      </c>
      <c r="BA81" s="19" t="str">
        <f t="shared" si="57"/>
        <v/>
      </c>
      <c r="BB81" s="19" t="str">
        <f t="shared" si="58"/>
        <v/>
      </c>
      <c r="BC81" s="37" t="str">
        <f t="shared" ca="1" si="59"/>
        <v/>
      </c>
      <c r="BD81" s="19" t="str">
        <f t="shared" si="60"/>
        <v/>
      </c>
      <c r="BE81" s="19" t="str">
        <f t="shared" si="61"/>
        <v/>
      </c>
      <c r="BF81" s="167" t="str">
        <f t="shared" ca="1" si="52"/>
        <v/>
      </c>
      <c r="BG81" s="152"/>
      <c r="BH81" s="152"/>
      <c r="BI81" s="167" t="str">
        <f t="shared" si="62"/>
        <v/>
      </c>
      <c r="BJ81" s="152"/>
      <c r="BK81" s="152"/>
      <c r="BL81" s="168" t="str">
        <f t="shared" si="63"/>
        <v/>
      </c>
      <c r="BM81" s="152"/>
      <c r="BN81" s="152"/>
      <c r="BO81" s="169"/>
      <c r="BP81" s="170" t="str">
        <f t="shared" ca="1" si="64"/>
        <v/>
      </c>
      <c r="BQ81" s="171" t="str">
        <f t="shared" ca="1" si="65"/>
        <v/>
      </c>
      <c r="BR81" s="172"/>
      <c r="BS81" s="172"/>
      <c r="BT81" s="173" t="str">
        <f t="shared" ca="1" si="66"/>
        <v/>
      </c>
      <c r="BU81" s="152"/>
      <c r="BV81" s="18" t="str">
        <f t="shared" ca="1" si="54"/>
        <v/>
      </c>
    </row>
    <row r="82" spans="1:74" s="17" customFormat="1" ht="14.25" customHeight="1" x14ac:dyDescent="0.25">
      <c r="A82" s="31" t="str">
        <f t="shared" ca="1" si="69"/>
        <v/>
      </c>
      <c r="B82" s="109"/>
      <c r="C82" s="109" t="s">
        <v>56</v>
      </c>
      <c r="D82" s="109" t="s">
        <v>56</v>
      </c>
      <c r="E82" s="109" t="s">
        <v>136</v>
      </c>
      <c r="F82" s="109"/>
      <c r="G82" s="109"/>
      <c r="H82" s="109"/>
      <c r="I82" s="109"/>
      <c r="J82" s="109"/>
      <c r="K82" s="152"/>
      <c r="L82" s="174">
        <v>623</v>
      </c>
      <c r="M82" s="90">
        <f t="shared" si="68"/>
        <v>0</v>
      </c>
      <c r="N82" s="175"/>
      <c r="O82" s="175"/>
      <c r="P82" s="175"/>
      <c r="Q82" s="152"/>
      <c r="R82" s="152"/>
      <c r="S82" s="152"/>
      <c r="T82" s="152"/>
      <c r="U82" s="152"/>
      <c r="V82" s="152"/>
      <c r="W82" s="152"/>
      <c r="X82" s="152"/>
      <c r="Y82" s="152"/>
      <c r="Z82" s="163"/>
      <c r="AA82" s="164">
        <v>1</v>
      </c>
      <c r="AB82" s="152"/>
      <c r="AC82" s="165"/>
      <c r="AD82" s="166"/>
      <c r="AE82" s="166"/>
      <c r="AF82" s="164"/>
      <c r="AG82" s="152"/>
      <c r="AH82" s="152"/>
      <c r="AI82" s="152"/>
      <c r="AJ82" s="177"/>
      <c r="AK82" s="178"/>
      <c r="AL82" s="178"/>
      <c r="AM82" s="178"/>
      <c r="AN82" s="177"/>
      <c r="AO82" s="178"/>
      <c r="AP82" s="178"/>
      <c r="AQ82" s="178"/>
      <c r="AR82" s="163">
        <f t="shared" si="53"/>
        <v>3</v>
      </c>
      <c r="AS82" s="152" t="str">
        <f>IF($AR83&gt;$AR82, IFERROR(MATCH($AR82, $AR83:$AR$90, 0)-1, ROW($AS$90)-ROW()), "")</f>
        <v/>
      </c>
      <c r="AT82" s="164">
        <f t="shared" ca="1" si="55"/>
        <v>0</v>
      </c>
      <c r="AU82" s="152"/>
      <c r="AV82" s="152"/>
      <c r="AW82" s="167">
        <f t="shared" ca="1" si="56"/>
        <v>0</v>
      </c>
      <c r="AX82" s="152"/>
      <c r="AY82" s="152"/>
      <c r="AZ82" s="35" t="str">
        <f t="shared" ca="1" si="67"/>
        <v/>
      </c>
      <c r="BA82" s="19" t="str">
        <f t="shared" si="57"/>
        <v/>
      </c>
      <c r="BB82" s="19" t="str">
        <f t="shared" si="58"/>
        <v/>
      </c>
      <c r="BC82" s="37" t="str">
        <f t="shared" ca="1" si="59"/>
        <v/>
      </c>
      <c r="BD82" s="19" t="str">
        <f t="shared" si="60"/>
        <v/>
      </c>
      <c r="BE82" s="19" t="str">
        <f t="shared" si="61"/>
        <v/>
      </c>
      <c r="BF82" s="167" t="str">
        <f t="shared" ca="1" si="52"/>
        <v/>
      </c>
      <c r="BG82" s="152"/>
      <c r="BH82" s="152"/>
      <c r="BI82" s="167" t="str">
        <f t="shared" si="62"/>
        <v/>
      </c>
      <c r="BJ82" s="152"/>
      <c r="BK82" s="152"/>
      <c r="BL82" s="168" t="str">
        <f t="shared" si="63"/>
        <v/>
      </c>
      <c r="BM82" s="152"/>
      <c r="BN82" s="152"/>
      <c r="BO82" s="169"/>
      <c r="BP82" s="170" t="str">
        <f t="shared" ca="1" si="64"/>
        <v/>
      </c>
      <c r="BQ82" s="171" t="str">
        <f t="shared" ca="1" si="65"/>
        <v/>
      </c>
      <c r="BR82" s="172"/>
      <c r="BS82" s="172"/>
      <c r="BT82" s="173" t="str">
        <f t="shared" ca="1" si="66"/>
        <v/>
      </c>
      <c r="BU82" s="152"/>
      <c r="BV82" s="18" t="str">
        <f t="shared" ca="1" si="54"/>
        <v/>
      </c>
    </row>
    <row r="83" spans="1:74" s="17" customFormat="1" ht="14.25" customHeight="1" x14ac:dyDescent="0.25">
      <c r="A83" s="31" t="str">
        <f t="shared" ca="1" si="69"/>
        <v/>
      </c>
      <c r="B83" s="109"/>
      <c r="C83" s="109" t="s">
        <v>56</v>
      </c>
      <c r="D83" s="109" t="s">
        <v>56</v>
      </c>
      <c r="E83" s="109" t="s">
        <v>137</v>
      </c>
      <c r="F83" s="109"/>
      <c r="G83" s="109"/>
      <c r="H83" s="109"/>
      <c r="I83" s="109"/>
      <c r="J83" s="109"/>
      <c r="K83" s="152"/>
      <c r="L83" s="174">
        <v>624</v>
      </c>
      <c r="M83" s="90">
        <f t="shared" si="68"/>
        <v>0</v>
      </c>
      <c r="N83" s="175"/>
      <c r="O83" s="175"/>
      <c r="P83" s="175"/>
      <c r="Q83" s="152"/>
      <c r="R83" s="152"/>
      <c r="S83" s="152"/>
      <c r="T83" s="152"/>
      <c r="U83" s="152"/>
      <c r="V83" s="152"/>
      <c r="W83" s="152"/>
      <c r="X83" s="152"/>
      <c r="Y83" s="152"/>
      <c r="Z83" s="163"/>
      <c r="AA83" s="164"/>
      <c r="AB83" s="152"/>
      <c r="AC83" s="165"/>
      <c r="AD83" s="166"/>
      <c r="AE83" s="166"/>
      <c r="AF83" s="164"/>
      <c r="AG83" s="152"/>
      <c r="AH83" s="152"/>
      <c r="AI83" s="152"/>
      <c r="AJ83" s="164"/>
      <c r="AK83" s="152"/>
      <c r="AL83" s="152"/>
      <c r="AM83" s="152"/>
      <c r="AN83" s="164"/>
      <c r="AO83" s="152"/>
      <c r="AP83" s="152"/>
      <c r="AQ83" s="152"/>
      <c r="AR83" s="163">
        <f t="shared" si="53"/>
        <v>3</v>
      </c>
      <c r="AS83" s="152" t="str">
        <f>IF($AR84&gt;$AR83, IFERROR(MATCH($AR83, $AR84:$AR$90, 0)-1, ROW($AS$90)-ROW()), "")</f>
        <v/>
      </c>
      <c r="AT83" s="164">
        <f t="shared" ca="1" si="55"/>
        <v>0</v>
      </c>
      <c r="AU83" s="152"/>
      <c r="AV83" s="152"/>
      <c r="AW83" s="167">
        <f t="shared" ca="1" si="56"/>
        <v>0</v>
      </c>
      <c r="AX83" s="152"/>
      <c r="AY83" s="152"/>
      <c r="AZ83" s="35" t="str">
        <f t="shared" ca="1" si="67"/>
        <v/>
      </c>
      <c r="BA83" s="19" t="str">
        <f t="shared" si="57"/>
        <v/>
      </c>
      <c r="BB83" s="19" t="str">
        <f t="shared" si="58"/>
        <v/>
      </c>
      <c r="BC83" s="37" t="str">
        <f t="shared" ca="1" si="59"/>
        <v/>
      </c>
      <c r="BD83" s="19" t="str">
        <f t="shared" si="60"/>
        <v/>
      </c>
      <c r="BE83" s="19" t="str">
        <f t="shared" si="61"/>
        <v/>
      </c>
      <c r="BF83" s="167" t="str">
        <f t="shared" ca="1" si="52"/>
        <v/>
      </c>
      <c r="BG83" s="152"/>
      <c r="BH83" s="152"/>
      <c r="BI83" s="167" t="str">
        <f t="shared" si="62"/>
        <v/>
      </c>
      <c r="BJ83" s="152"/>
      <c r="BK83" s="152"/>
      <c r="BL83" s="168" t="str">
        <f t="shared" si="63"/>
        <v/>
      </c>
      <c r="BM83" s="152"/>
      <c r="BN83" s="152"/>
      <c r="BO83" s="169"/>
      <c r="BP83" s="170" t="str">
        <f t="shared" ca="1" si="64"/>
        <v/>
      </c>
      <c r="BQ83" s="171" t="str">
        <f t="shared" ca="1" si="65"/>
        <v/>
      </c>
      <c r="BR83" s="172"/>
      <c r="BS83" s="172"/>
      <c r="BT83" s="173" t="str">
        <f t="shared" ca="1" si="66"/>
        <v/>
      </c>
      <c r="BU83" s="152"/>
      <c r="BV83" s="18" t="str">
        <f t="shared" ca="1" si="54"/>
        <v/>
      </c>
    </row>
    <row r="84" spans="1:74" s="17" customFormat="1" ht="14.25" customHeight="1" x14ac:dyDescent="0.25">
      <c r="A84" s="31" t="str">
        <f t="shared" ca="1" si="69"/>
        <v/>
      </c>
      <c r="B84" s="109"/>
      <c r="C84" s="109" t="s">
        <v>56</v>
      </c>
      <c r="D84" s="109" t="s">
        <v>138</v>
      </c>
      <c r="E84" s="109"/>
      <c r="F84" s="109"/>
      <c r="G84" s="109"/>
      <c r="H84" s="109"/>
      <c r="I84" s="109"/>
      <c r="J84" s="109"/>
      <c r="K84" s="152"/>
      <c r="L84" s="174">
        <v>630</v>
      </c>
      <c r="M84" s="90">
        <f t="shared" si="68"/>
        <v>0</v>
      </c>
      <c r="N84" s="175"/>
      <c r="O84" s="175"/>
      <c r="P84" s="175"/>
      <c r="Q84" s="152"/>
      <c r="R84" s="152"/>
      <c r="S84" s="152"/>
      <c r="T84" s="152"/>
      <c r="U84" s="152"/>
      <c r="V84" s="152"/>
      <c r="W84" s="152"/>
      <c r="X84" s="152"/>
      <c r="Y84" s="152"/>
      <c r="Z84" s="163"/>
      <c r="AA84" s="164"/>
      <c r="AB84" s="152"/>
      <c r="AC84" s="165"/>
      <c r="AD84" s="166"/>
      <c r="AE84" s="166"/>
      <c r="AF84" s="164"/>
      <c r="AG84" s="152"/>
      <c r="AH84" s="152"/>
      <c r="AI84" s="152"/>
      <c r="AJ84" s="164"/>
      <c r="AK84" s="152"/>
      <c r="AL84" s="152"/>
      <c r="AM84" s="152"/>
      <c r="AN84" s="164"/>
      <c r="AO84" s="152"/>
      <c r="AP84" s="152"/>
      <c r="AQ84" s="152"/>
      <c r="AR84" s="163">
        <f t="shared" si="53"/>
        <v>2</v>
      </c>
      <c r="AS84" s="152" t="str">
        <f>IF($AR85&gt;$AR84, IFERROR(MATCH($AR84, $AR85:$AR$90, 0)-1, ROW($AS$90)-ROW()), "")</f>
        <v/>
      </c>
      <c r="AT84" s="164">
        <f t="shared" ca="1" si="55"/>
        <v>0</v>
      </c>
      <c r="AU84" s="152"/>
      <c r="AV84" s="152"/>
      <c r="AW84" s="167">
        <f t="shared" ca="1" si="56"/>
        <v>0</v>
      </c>
      <c r="AX84" s="152"/>
      <c r="AY84" s="152"/>
      <c r="AZ84" s="35" t="str">
        <f t="shared" ca="1" si="67"/>
        <v/>
      </c>
      <c r="BA84" s="19" t="str">
        <f t="shared" si="57"/>
        <v/>
      </c>
      <c r="BB84" s="19" t="str">
        <f t="shared" si="58"/>
        <v/>
      </c>
      <c r="BC84" s="37" t="str">
        <f t="shared" ca="1" si="59"/>
        <v/>
      </c>
      <c r="BD84" s="19" t="str">
        <f t="shared" si="60"/>
        <v/>
      </c>
      <c r="BE84" s="19" t="str">
        <f t="shared" si="61"/>
        <v/>
      </c>
      <c r="BF84" s="167" t="str">
        <f t="shared" ca="1" si="52"/>
        <v/>
      </c>
      <c r="BG84" s="152"/>
      <c r="BH84" s="152"/>
      <c r="BI84" s="167" t="str">
        <f t="shared" si="62"/>
        <v/>
      </c>
      <c r="BJ84" s="152"/>
      <c r="BK84" s="152"/>
      <c r="BL84" s="168" t="str">
        <f t="shared" si="63"/>
        <v/>
      </c>
      <c r="BM84" s="152"/>
      <c r="BN84" s="152"/>
      <c r="BO84" s="169"/>
      <c r="BP84" s="170" t="str">
        <f t="shared" ca="1" si="64"/>
        <v/>
      </c>
      <c r="BQ84" s="171" t="str">
        <f t="shared" ca="1" si="65"/>
        <v/>
      </c>
      <c r="BR84" s="172"/>
      <c r="BS84" s="172"/>
      <c r="BT84" s="173" t="str">
        <f t="shared" ca="1" si="66"/>
        <v/>
      </c>
      <c r="BU84" s="152"/>
      <c r="BV84" s="18" t="str">
        <f t="shared" ca="1" si="54"/>
        <v/>
      </c>
    </row>
    <row r="85" spans="1:74" s="17" customFormat="1" ht="14.25" customHeight="1" x14ac:dyDescent="0.25">
      <c r="A85" s="31" t="str">
        <f t="shared" ca="1" si="69"/>
        <v/>
      </c>
      <c r="B85" s="109"/>
      <c r="C85" s="109" t="s">
        <v>56</v>
      </c>
      <c r="D85" s="109" t="s">
        <v>139</v>
      </c>
      <c r="E85" s="109"/>
      <c r="F85" s="109"/>
      <c r="G85" s="109"/>
      <c r="H85" s="109"/>
      <c r="I85" s="109"/>
      <c r="J85" s="109"/>
      <c r="K85" s="152"/>
      <c r="L85" s="174" t="s">
        <v>140</v>
      </c>
      <c r="M85" s="90">
        <f t="shared" si="68"/>
        <v>0</v>
      </c>
      <c r="N85" s="175"/>
      <c r="O85" s="175"/>
      <c r="P85" s="175"/>
      <c r="Q85" s="152"/>
      <c r="R85" s="152"/>
      <c r="S85" s="152"/>
      <c r="T85" s="152"/>
      <c r="U85" s="152"/>
      <c r="V85" s="152"/>
      <c r="W85" s="152"/>
      <c r="X85" s="152"/>
      <c r="Y85" s="152"/>
      <c r="Z85" s="163"/>
      <c r="AA85" s="164"/>
      <c r="AB85" s="152"/>
      <c r="AC85" s="165"/>
      <c r="AD85" s="166"/>
      <c r="AE85" s="166"/>
      <c r="AF85" s="164"/>
      <c r="AG85" s="152"/>
      <c r="AH85" s="152"/>
      <c r="AI85" s="152"/>
      <c r="AJ85" s="164"/>
      <c r="AK85" s="152"/>
      <c r="AL85" s="152"/>
      <c r="AM85" s="152"/>
      <c r="AN85" s="164"/>
      <c r="AO85" s="152"/>
      <c r="AP85" s="152"/>
      <c r="AQ85" s="152"/>
      <c r="AR85" s="163">
        <f t="shared" si="53"/>
        <v>2</v>
      </c>
      <c r="AS85" s="152" t="str">
        <f>IF($AR86&gt;$AR85, IFERROR(MATCH($AR85, $AR86:$AR$90, 0)-1, ROW($AS$90)-ROW()), "")</f>
        <v/>
      </c>
      <c r="AT85" s="164">
        <f t="shared" ca="1" si="55"/>
        <v>0</v>
      </c>
      <c r="AU85" s="152"/>
      <c r="AV85" s="152"/>
      <c r="AW85" s="167">
        <f t="shared" ca="1" si="56"/>
        <v>0</v>
      </c>
      <c r="AX85" s="152"/>
      <c r="AY85" s="152"/>
      <c r="AZ85" s="35" t="str">
        <f t="shared" ca="1" si="67"/>
        <v/>
      </c>
      <c r="BA85" s="19" t="str">
        <f t="shared" si="57"/>
        <v/>
      </c>
      <c r="BB85" s="19" t="str">
        <f t="shared" si="58"/>
        <v/>
      </c>
      <c r="BC85" s="37" t="str">
        <f t="shared" ca="1" si="59"/>
        <v/>
      </c>
      <c r="BD85" s="19" t="str">
        <f t="shared" si="60"/>
        <v/>
      </c>
      <c r="BE85" s="19" t="str">
        <f t="shared" si="61"/>
        <v/>
      </c>
      <c r="BF85" s="167" t="str">
        <f t="shared" ca="1" si="52"/>
        <v/>
      </c>
      <c r="BG85" s="152"/>
      <c r="BH85" s="152"/>
      <c r="BI85" s="167" t="str">
        <f t="shared" si="62"/>
        <v/>
      </c>
      <c r="BJ85" s="152"/>
      <c r="BK85" s="152"/>
      <c r="BL85" s="168" t="str">
        <f t="shared" si="63"/>
        <v/>
      </c>
      <c r="BM85" s="152"/>
      <c r="BN85" s="152"/>
      <c r="BO85" s="169"/>
      <c r="BP85" s="170" t="str">
        <f t="shared" ca="1" si="64"/>
        <v/>
      </c>
      <c r="BQ85" s="171" t="str">
        <f t="shared" ca="1" si="65"/>
        <v/>
      </c>
      <c r="BR85" s="172"/>
      <c r="BS85" s="172"/>
      <c r="BT85" s="173" t="str">
        <f t="shared" ca="1" si="66"/>
        <v/>
      </c>
      <c r="BU85" s="152"/>
      <c r="BV85" s="18" t="str">
        <f t="shared" ca="1" si="54"/>
        <v/>
      </c>
    </row>
    <row r="86" spans="1:74" s="17" customFormat="1" ht="14.25" customHeight="1" x14ac:dyDescent="0.25">
      <c r="A86" s="31" t="str">
        <f t="shared" ca="1" si="69"/>
        <v/>
      </c>
      <c r="B86" s="109"/>
      <c r="C86" s="109" t="s">
        <v>56</v>
      </c>
      <c r="D86" s="109" t="s">
        <v>141</v>
      </c>
      <c r="E86" s="109"/>
      <c r="F86" s="109"/>
      <c r="G86" s="109"/>
      <c r="H86" s="109"/>
      <c r="I86" s="109"/>
      <c r="J86" s="109"/>
      <c r="K86" s="152"/>
      <c r="L86" s="174" t="s">
        <v>142</v>
      </c>
      <c r="M86" s="90">
        <f t="shared" si="68"/>
        <v>0</v>
      </c>
      <c r="N86" s="175"/>
      <c r="O86" s="175"/>
      <c r="P86" s="175"/>
      <c r="Q86" s="152"/>
      <c r="R86" s="152"/>
      <c r="S86" s="152"/>
      <c r="T86" s="152"/>
      <c r="U86" s="152"/>
      <c r="V86" s="152"/>
      <c r="W86" s="152"/>
      <c r="X86" s="152"/>
      <c r="Y86" s="152"/>
      <c r="Z86" s="163"/>
      <c r="AA86" s="164">
        <v>1</v>
      </c>
      <c r="AB86" s="152"/>
      <c r="AC86" s="165"/>
      <c r="AD86" s="166"/>
      <c r="AE86" s="166"/>
      <c r="AF86" s="164"/>
      <c r="AG86" s="152"/>
      <c r="AH86" s="152"/>
      <c r="AI86" s="152"/>
      <c r="AJ86" s="164"/>
      <c r="AK86" s="152"/>
      <c r="AL86" s="152"/>
      <c r="AM86" s="152"/>
      <c r="AN86" s="164"/>
      <c r="AO86" s="152"/>
      <c r="AP86" s="152"/>
      <c r="AQ86" s="152"/>
      <c r="AR86" s="163">
        <f t="shared" si="53"/>
        <v>2</v>
      </c>
      <c r="AS86" s="152" t="str">
        <f>IF($AR87&gt;$AR86, IFERROR(MATCH($AR86, $AR87:$AR$90, 0)-1, ROW($AS$90)-ROW()), "")</f>
        <v/>
      </c>
      <c r="AT86" s="164">
        <f t="shared" ca="1" si="55"/>
        <v>0</v>
      </c>
      <c r="AU86" s="152"/>
      <c r="AV86" s="152"/>
      <c r="AW86" s="167">
        <f t="shared" ca="1" si="56"/>
        <v>0</v>
      </c>
      <c r="AX86" s="152"/>
      <c r="AY86" s="152"/>
      <c r="AZ86" s="35" t="str">
        <f t="shared" ca="1" si="67"/>
        <v/>
      </c>
      <c r="BA86" s="19" t="str">
        <f t="shared" si="57"/>
        <v/>
      </c>
      <c r="BB86" s="19" t="str">
        <f t="shared" si="58"/>
        <v/>
      </c>
      <c r="BC86" s="37" t="str">
        <f t="shared" ca="1" si="59"/>
        <v/>
      </c>
      <c r="BD86" s="19" t="str">
        <f t="shared" si="60"/>
        <v/>
      </c>
      <c r="BE86" s="19" t="str">
        <f t="shared" si="61"/>
        <v/>
      </c>
      <c r="BF86" s="167" t="str">
        <f t="shared" ca="1" si="52"/>
        <v/>
      </c>
      <c r="BG86" s="152"/>
      <c r="BH86" s="152"/>
      <c r="BI86" s="167" t="str">
        <f t="shared" si="62"/>
        <v/>
      </c>
      <c r="BJ86" s="152"/>
      <c r="BK86" s="152"/>
      <c r="BL86" s="168" t="str">
        <f t="shared" si="63"/>
        <v/>
      </c>
      <c r="BM86" s="152"/>
      <c r="BN86" s="152"/>
      <c r="BO86" s="169"/>
      <c r="BP86" s="170" t="str">
        <f t="shared" ca="1" si="64"/>
        <v/>
      </c>
      <c r="BQ86" s="171" t="str">
        <f t="shared" ca="1" si="65"/>
        <v/>
      </c>
      <c r="BR86" s="172"/>
      <c r="BS86" s="172"/>
      <c r="BT86" s="173" t="str">
        <f t="shared" ca="1" si="66"/>
        <v/>
      </c>
      <c r="BU86" s="152"/>
      <c r="BV86" s="18" t="str">
        <f t="shared" ca="1" si="54"/>
        <v/>
      </c>
    </row>
    <row r="87" spans="1:74" s="17" customFormat="1" ht="14.25" customHeight="1" x14ac:dyDescent="0.25">
      <c r="A87" s="31" t="str">
        <f t="shared" ca="1" si="69"/>
        <v/>
      </c>
      <c r="B87" s="109"/>
      <c r="C87" s="109" t="s">
        <v>143</v>
      </c>
      <c r="D87" s="109"/>
      <c r="E87" s="109"/>
      <c r="F87" s="109"/>
      <c r="G87" s="109"/>
      <c r="H87" s="109"/>
      <c r="I87" s="109"/>
      <c r="J87" s="109"/>
      <c r="K87" s="152"/>
      <c r="L87" s="174">
        <v>9901</v>
      </c>
      <c r="M87" s="90">
        <f t="shared" si="68"/>
        <v>0</v>
      </c>
      <c r="N87" s="175">
        <f>N5-N47</f>
        <v>0</v>
      </c>
      <c r="O87" s="175"/>
      <c r="P87" s="175"/>
      <c r="Q87" s="152"/>
      <c r="R87" s="152"/>
      <c r="S87" s="152"/>
      <c r="T87" s="152"/>
      <c r="U87" s="152"/>
      <c r="V87" s="152"/>
      <c r="W87" s="152"/>
      <c r="X87" s="152"/>
      <c r="Y87" s="152"/>
      <c r="Z87" s="163"/>
      <c r="AA87" s="164">
        <v>1</v>
      </c>
      <c r="AB87" s="152"/>
      <c r="AC87" s="165">
        <f>N5-N47</f>
        <v>0</v>
      </c>
      <c r="AD87" s="166"/>
      <c r="AE87" s="166"/>
      <c r="AF87" s="164"/>
      <c r="AG87" s="152"/>
      <c r="AH87" s="152"/>
      <c r="AI87" s="152"/>
      <c r="AJ87" s="164"/>
      <c r="AK87" s="152"/>
      <c r="AL87" s="152"/>
      <c r="AM87" s="152"/>
      <c r="AN87" s="164"/>
      <c r="AO87" s="152"/>
      <c r="AP87" s="152"/>
      <c r="AQ87" s="152"/>
      <c r="AR87" s="163">
        <f t="shared" si="53"/>
        <v>1</v>
      </c>
      <c r="AS87" s="152" t="str">
        <f>IF($AR88&gt;$AR87, IFERROR(MATCH($AR87, $AR88:$AR$90, 0)-1, ROW($AS$90)-ROW()), "")</f>
        <v/>
      </c>
      <c r="AT87" s="164">
        <f t="shared" ca="1" si="55"/>
        <v>0</v>
      </c>
      <c r="AU87" s="152"/>
      <c r="AV87" s="152"/>
      <c r="AW87" s="167">
        <f t="shared" ca="1" si="56"/>
        <v>0</v>
      </c>
      <c r="AX87" s="152"/>
      <c r="AY87" s="152"/>
      <c r="AZ87" s="35" t="str">
        <f t="shared" ca="1" si="67"/>
        <v/>
      </c>
      <c r="BA87" s="19" t="str">
        <f t="shared" si="57"/>
        <v/>
      </c>
      <c r="BB87" s="19" t="str">
        <f t="shared" si="58"/>
        <v/>
      </c>
      <c r="BC87" s="37" t="str">
        <f t="shared" ca="1" si="59"/>
        <v/>
      </c>
      <c r="BD87" s="19" t="str">
        <f t="shared" si="60"/>
        <v/>
      </c>
      <c r="BE87" s="19" t="str">
        <f t="shared" si="61"/>
        <v/>
      </c>
      <c r="BF87" s="167" t="str">
        <f t="shared" ca="1" si="52"/>
        <v/>
      </c>
      <c r="BG87" s="152"/>
      <c r="BH87" s="152"/>
      <c r="BI87" s="167" t="str">
        <f t="shared" si="62"/>
        <v/>
      </c>
      <c r="BJ87" s="152"/>
      <c r="BK87" s="152"/>
      <c r="BL87" s="168" t="str">
        <f t="shared" si="63"/>
        <v/>
      </c>
      <c r="BM87" s="152"/>
      <c r="BN87" s="152"/>
      <c r="BO87" s="169"/>
      <c r="BP87" s="170" t="str">
        <f t="shared" ca="1" si="64"/>
        <v/>
      </c>
      <c r="BQ87" s="171" t="str">
        <f t="shared" ca="1" si="65"/>
        <v/>
      </c>
      <c r="BR87" s="172"/>
      <c r="BS87" s="172"/>
      <c r="BT87" s="173" t="str">
        <f t="shared" ca="1" si="66"/>
        <v/>
      </c>
      <c r="BU87" s="152"/>
      <c r="BV87" s="18" t="str">
        <f t="shared" ca="1" si="54"/>
        <v/>
      </c>
    </row>
    <row r="88" spans="1:74" s="17" customFormat="1" ht="14.25" customHeight="1" x14ac:dyDescent="0.25">
      <c r="A88" s="31" t="str">
        <f t="shared" ca="1" si="69"/>
        <v/>
      </c>
      <c r="B88" s="109"/>
      <c r="C88" s="109" t="s">
        <v>144</v>
      </c>
      <c r="D88" s="109"/>
      <c r="E88" s="109"/>
      <c r="F88" s="109"/>
      <c r="G88" s="109"/>
      <c r="H88" s="109"/>
      <c r="I88" s="109"/>
      <c r="J88" s="109"/>
      <c r="K88" s="152"/>
      <c r="L88" s="174" t="s">
        <v>145</v>
      </c>
      <c r="M88" s="90">
        <f t="shared" si="68"/>
        <v>0</v>
      </c>
      <c r="N88" s="175"/>
      <c r="O88" s="175"/>
      <c r="P88" s="175"/>
      <c r="Q88" s="152"/>
      <c r="R88" s="152"/>
      <c r="S88" s="152"/>
      <c r="T88" s="152"/>
      <c r="U88" s="152"/>
      <c r="V88" s="152"/>
      <c r="W88" s="152"/>
      <c r="X88" s="152"/>
      <c r="Y88" s="152"/>
      <c r="Z88" s="163"/>
      <c r="AA88" s="164"/>
      <c r="AB88" s="152"/>
      <c r="AC88" s="165"/>
      <c r="AD88" s="166"/>
      <c r="AE88" s="166"/>
      <c r="AF88" s="164"/>
      <c r="AG88" s="152"/>
      <c r="AH88" s="152"/>
      <c r="AI88" s="152"/>
      <c r="AJ88" s="164"/>
      <c r="AK88" s="152"/>
      <c r="AL88" s="152"/>
      <c r="AM88" s="152"/>
      <c r="AN88" s="164"/>
      <c r="AO88" s="152"/>
      <c r="AP88" s="152"/>
      <c r="AQ88" s="152"/>
      <c r="AR88" s="163">
        <f t="shared" si="53"/>
        <v>1</v>
      </c>
      <c r="AS88" s="152" t="str">
        <f>IF($AR89&gt;$AR88, IFERROR(MATCH($AR88, $AR89:$AR$90, 0)-1, ROW($AS$90)-ROW()), "")</f>
        <v/>
      </c>
      <c r="AT88" s="164">
        <f t="shared" ca="1" si="55"/>
        <v>0</v>
      </c>
      <c r="AU88" s="152"/>
      <c r="AV88" s="152"/>
      <c r="AW88" s="167">
        <f t="shared" ca="1" si="56"/>
        <v>0</v>
      </c>
      <c r="AX88" s="152"/>
      <c r="AY88" s="152"/>
      <c r="AZ88" s="35" t="str">
        <f t="shared" ca="1" si="67"/>
        <v/>
      </c>
      <c r="BA88" s="19" t="str">
        <f t="shared" si="57"/>
        <v/>
      </c>
      <c r="BB88" s="19" t="str">
        <f t="shared" si="58"/>
        <v/>
      </c>
      <c r="BC88" s="37" t="str">
        <f t="shared" ca="1" si="59"/>
        <v/>
      </c>
      <c r="BD88" s="19" t="str">
        <f t="shared" si="60"/>
        <v/>
      </c>
      <c r="BE88" s="19" t="str">
        <f t="shared" si="61"/>
        <v/>
      </c>
      <c r="BF88" s="167" t="str">
        <f t="shared" ca="1" si="52"/>
        <v/>
      </c>
      <c r="BG88" s="152"/>
      <c r="BH88" s="152"/>
      <c r="BI88" s="167" t="str">
        <f t="shared" si="62"/>
        <v/>
      </c>
      <c r="BJ88" s="152"/>
      <c r="BK88" s="152"/>
      <c r="BL88" s="168" t="str">
        <f t="shared" si="63"/>
        <v/>
      </c>
      <c r="BM88" s="152"/>
      <c r="BN88" s="152"/>
      <c r="BO88" s="169"/>
      <c r="BP88" s="170" t="str">
        <f t="shared" ca="1" si="64"/>
        <v/>
      </c>
      <c r="BQ88" s="171" t="str">
        <f t="shared" ca="1" si="65"/>
        <v/>
      </c>
      <c r="BR88" s="172"/>
      <c r="BS88" s="172"/>
      <c r="BT88" s="173" t="str">
        <f t="shared" ca="1" si="66"/>
        <v/>
      </c>
      <c r="BU88" s="152"/>
      <c r="BV88" s="18" t="str">
        <f t="shared" ca="1" si="54"/>
        <v/>
      </c>
    </row>
    <row r="89" spans="1:74" s="17" customFormat="1" ht="14.25" customHeight="1" x14ac:dyDescent="0.25">
      <c r="A89" s="31" t="str">
        <f t="shared" ca="1" si="69"/>
        <v/>
      </c>
      <c r="B89" s="109"/>
      <c r="C89" s="109" t="s">
        <v>146</v>
      </c>
      <c r="D89" s="109"/>
      <c r="E89" s="109"/>
      <c r="F89" s="109"/>
      <c r="G89" s="109"/>
      <c r="H89" s="109"/>
      <c r="I89" s="109"/>
      <c r="J89" s="109"/>
      <c r="K89" s="152"/>
      <c r="L89" s="174" t="s">
        <v>147</v>
      </c>
      <c r="M89" s="90">
        <f t="shared" si="68"/>
        <v>0</v>
      </c>
      <c r="N89" s="175"/>
      <c r="O89" s="175"/>
      <c r="P89" s="175"/>
      <c r="Q89" s="152"/>
      <c r="R89" s="152"/>
      <c r="S89" s="152"/>
      <c r="T89" s="152"/>
      <c r="U89" s="152"/>
      <c r="V89" s="152"/>
      <c r="W89" s="152"/>
      <c r="X89" s="152"/>
      <c r="Y89" s="152"/>
      <c r="Z89" s="163"/>
      <c r="AA89" s="164"/>
      <c r="AB89" s="152"/>
      <c r="AC89" s="165"/>
      <c r="AD89" s="166"/>
      <c r="AE89" s="166"/>
      <c r="AF89" s="164"/>
      <c r="AG89" s="152"/>
      <c r="AH89" s="152"/>
      <c r="AI89" s="152"/>
      <c r="AJ89" s="164"/>
      <c r="AK89" s="152"/>
      <c r="AL89" s="152"/>
      <c r="AM89" s="152"/>
      <c r="AN89" s="164"/>
      <c r="AO89" s="152"/>
      <c r="AP89" s="152"/>
      <c r="AQ89" s="152"/>
      <c r="AR89" s="163">
        <f t="shared" si="53"/>
        <v>1</v>
      </c>
      <c r="AS89" s="152" t="str">
        <f>IF($AR90&gt;$AR89, IFERROR(MATCH($AR89, $AR90:$AR$90, 0)-1, ROW($AS$90)-ROW()), "")</f>
        <v/>
      </c>
      <c r="AT89" s="164">
        <f t="shared" ca="1" si="55"/>
        <v>0</v>
      </c>
      <c r="AU89" s="152"/>
      <c r="AV89" s="152"/>
      <c r="AW89" s="167">
        <f t="shared" ca="1" si="56"/>
        <v>0</v>
      </c>
      <c r="AX89" s="152"/>
      <c r="AY89" s="152"/>
      <c r="AZ89" s="35" t="str">
        <f t="shared" ca="1" si="67"/>
        <v/>
      </c>
      <c r="BA89" s="19" t="str">
        <f t="shared" si="57"/>
        <v/>
      </c>
      <c r="BB89" s="19" t="str">
        <f t="shared" si="58"/>
        <v/>
      </c>
      <c r="BC89" s="37" t="str">
        <f t="shared" ca="1" si="59"/>
        <v/>
      </c>
      <c r="BD89" s="19" t="str">
        <f t="shared" si="60"/>
        <v/>
      </c>
      <c r="BE89" s="19" t="str">
        <f t="shared" si="61"/>
        <v/>
      </c>
      <c r="BF89" s="167" t="str">
        <f t="shared" ref="BF89" ca="1" si="70">IF(AT89&lt;&gt;AW89, "| Veld '"&amp;BF$4&amp;ROW()&amp;"': "&amp;Info_lege_velden, "")</f>
        <v/>
      </c>
      <c r="BG89" s="152"/>
      <c r="BH89" s="152"/>
      <c r="BI89" s="167" t="str">
        <f t="shared" si="62"/>
        <v/>
      </c>
      <c r="BJ89" s="152"/>
      <c r="BK89" s="152"/>
      <c r="BL89" s="168" t="str">
        <f t="shared" si="63"/>
        <v/>
      </c>
      <c r="BM89" s="152"/>
      <c r="BN89" s="152"/>
      <c r="BO89" s="169"/>
      <c r="BP89" s="170" t="str">
        <f t="shared" ca="1" si="64"/>
        <v/>
      </c>
      <c r="BQ89" s="171" t="str">
        <f t="shared" ca="1" si="65"/>
        <v/>
      </c>
      <c r="BR89" s="172"/>
      <c r="BS89" s="172"/>
      <c r="BT89" s="173" t="str">
        <f t="shared" ca="1" si="66"/>
        <v/>
      </c>
      <c r="BU89" s="152"/>
      <c r="BV89" s="18" t="str">
        <f t="shared" ca="1" si="54"/>
        <v/>
      </c>
    </row>
    <row r="90" spans="1:74" s="17" customFormat="1" ht="14.25" customHeight="1" x14ac:dyDescent="0.25">
      <c r="A90" s="31" t="str">
        <f t="shared" ca="1" si="69"/>
        <v/>
      </c>
      <c r="B90" s="109"/>
      <c r="C90" s="109" t="s">
        <v>148</v>
      </c>
      <c r="D90" s="109"/>
      <c r="E90" s="109"/>
      <c r="F90" s="109"/>
      <c r="G90" s="109"/>
      <c r="H90" s="109"/>
      <c r="I90" s="109"/>
      <c r="J90" s="109"/>
      <c r="K90" s="152"/>
      <c r="L90" s="174" t="s">
        <v>149</v>
      </c>
      <c r="M90" s="90">
        <f t="shared" si="68"/>
        <v>0</v>
      </c>
      <c r="N90" s="175">
        <f>N87+N88-N89</f>
        <v>0</v>
      </c>
      <c r="O90" s="175"/>
      <c r="P90" s="175"/>
      <c r="Q90" s="152"/>
      <c r="R90" s="152"/>
      <c r="S90" s="152"/>
      <c r="T90" s="152"/>
      <c r="U90" s="152"/>
      <c r="V90" s="152"/>
      <c r="W90" s="152"/>
      <c r="X90" s="152"/>
      <c r="Y90" s="152"/>
      <c r="Z90" s="163"/>
      <c r="AA90" s="164">
        <v>1</v>
      </c>
      <c r="AB90" s="152"/>
      <c r="AC90" s="165">
        <v>0</v>
      </c>
      <c r="AD90" s="166"/>
      <c r="AE90" s="166"/>
      <c r="AF90" s="164"/>
      <c r="AG90" s="152"/>
      <c r="AH90" s="152"/>
      <c r="AI90" s="152"/>
      <c r="AJ90" s="164"/>
      <c r="AK90" s="152"/>
      <c r="AL90" s="152"/>
      <c r="AM90" s="152"/>
      <c r="AN90" s="164"/>
      <c r="AO90" s="152"/>
      <c r="AP90" s="152"/>
      <c r="AQ90" s="152"/>
      <c r="AR90" s="163">
        <f t="shared" si="53"/>
        <v>1</v>
      </c>
      <c r="AS90" s="152" t="str">
        <f>IF($AR91&gt;$AR90, IFERROR(MATCH($AR90, $AR$90:$AR91, 0)-1, ROW($AS$90)-ROW()), "")</f>
        <v/>
      </c>
      <c r="AT90" s="164">
        <f t="shared" ca="1" si="55"/>
        <v>0</v>
      </c>
      <c r="AU90" s="152"/>
      <c r="AV90" s="152"/>
      <c r="AW90" s="167">
        <f t="shared" ca="1" si="56"/>
        <v>0</v>
      </c>
      <c r="AX90" s="152"/>
      <c r="AY90" s="152"/>
      <c r="AZ90" s="35" t="str">
        <f t="shared" ca="1" si="67"/>
        <v/>
      </c>
      <c r="BA90" s="19" t="str">
        <f t="shared" si="57"/>
        <v/>
      </c>
      <c r="BB90" s="19" t="str">
        <f t="shared" si="58"/>
        <v/>
      </c>
      <c r="BC90" s="37" t="str">
        <f t="shared" ca="1" si="59"/>
        <v/>
      </c>
      <c r="BD90" s="19" t="str">
        <f t="shared" si="60"/>
        <v/>
      </c>
      <c r="BE90" s="19" t="str">
        <f t="shared" si="61"/>
        <v/>
      </c>
      <c r="BF90" s="167" t="str">
        <f ca="1">IF(AT90&lt;&gt;AW90,"| Veld '"&amp;BF$4&amp;ROW()&amp;"': De begroting is niet in evenwicht! ","")</f>
        <v/>
      </c>
      <c r="BG90" s="152"/>
      <c r="BH90" s="152"/>
      <c r="BI90" s="167" t="str">
        <f t="shared" si="62"/>
        <v/>
      </c>
      <c r="BJ90" s="152"/>
      <c r="BK90" s="152"/>
      <c r="BL90" s="168" t="str">
        <f t="shared" si="63"/>
        <v/>
      </c>
      <c r="BM90" s="152"/>
      <c r="BN90" s="152"/>
      <c r="BO90" s="169"/>
      <c r="BP90" s="170" t="str">
        <f t="shared" ca="1" si="64"/>
        <v/>
      </c>
      <c r="BQ90" s="171" t="str">
        <f t="shared" ca="1" si="65"/>
        <v/>
      </c>
      <c r="BR90" s="172"/>
      <c r="BS90" s="172"/>
      <c r="BT90" s="173" t="str">
        <f t="shared" ca="1" si="66"/>
        <v/>
      </c>
      <c r="BU90" s="152"/>
      <c r="BV90" s="18" t="str">
        <f t="shared" ca="1" si="54"/>
        <v/>
      </c>
    </row>
    <row r="91" spans="1:74" ht="14.65" customHeight="1" x14ac:dyDescent="0.2">
      <c r="A91" s="119"/>
      <c r="B91" s="143"/>
      <c r="C91" s="119"/>
      <c r="D91" s="143"/>
      <c r="E91" s="119"/>
      <c r="F91" s="143"/>
      <c r="G91" s="119"/>
      <c r="H91" s="143"/>
      <c r="I91" s="119"/>
      <c r="J91" s="143"/>
      <c r="K91" s="119"/>
      <c r="L91" s="143"/>
      <c r="M91" s="119"/>
      <c r="N91" s="119"/>
      <c r="O91" s="143"/>
      <c r="P91" s="143"/>
      <c r="Q91" s="119"/>
      <c r="R91" s="143"/>
      <c r="S91" s="119"/>
      <c r="T91" s="143"/>
      <c r="U91" s="119"/>
      <c r="V91" s="143"/>
      <c r="W91" s="119"/>
      <c r="X91" s="143"/>
      <c r="Y91" s="119"/>
      <c r="Z91" s="144"/>
      <c r="AA91" s="144"/>
      <c r="AB91" s="144"/>
      <c r="AC91" s="144"/>
      <c r="AD91" s="144"/>
      <c r="AE91" s="144"/>
      <c r="AF91" s="144"/>
      <c r="AG91" s="144"/>
      <c r="AH91" s="144"/>
      <c r="AI91" s="144"/>
      <c r="AJ91" s="144"/>
      <c r="AK91" s="144"/>
      <c r="AL91" s="144"/>
      <c r="AM91" s="144"/>
      <c r="AN91" s="144"/>
      <c r="AO91" s="144"/>
      <c r="AP91" s="144"/>
      <c r="AQ91" s="144"/>
      <c r="AR91" s="144"/>
      <c r="AS91" s="144"/>
      <c r="AT91" s="144"/>
      <c r="AU91" s="144"/>
      <c r="AV91" s="144"/>
      <c r="AW91" s="144"/>
      <c r="AX91" s="144"/>
      <c r="AY91" s="144"/>
      <c r="AZ91" s="58"/>
      <c r="BA91" s="58"/>
      <c r="BB91" s="58"/>
      <c r="BC91" s="58"/>
      <c r="BD91" s="58"/>
      <c r="BE91" s="58"/>
      <c r="BF91" s="144"/>
      <c r="BG91" s="144"/>
      <c r="BH91" s="144"/>
      <c r="BI91" s="144"/>
      <c r="BJ91" s="144"/>
      <c r="BK91" s="144"/>
      <c r="BL91" s="144"/>
      <c r="BM91" s="144"/>
      <c r="BN91" s="144"/>
      <c r="BO91" s="144"/>
      <c r="BP91" s="144"/>
      <c r="BQ91" s="144"/>
      <c r="BR91" s="144"/>
      <c r="BS91" s="144"/>
      <c r="BT91" s="144"/>
      <c r="BU91" s="144" t="s">
        <v>24</v>
      </c>
      <c r="BV91" s="59"/>
    </row>
    <row r="92" spans="1:74" ht="14.65" customHeight="1" x14ac:dyDescent="0.2">
      <c r="A92" s="108"/>
      <c r="B92" s="108"/>
      <c r="C92" s="108"/>
      <c r="D92" s="108"/>
      <c r="E92" s="108"/>
      <c r="F92" s="108"/>
      <c r="G92" s="108"/>
      <c r="H92" s="108"/>
      <c r="I92" s="108"/>
      <c r="J92" s="108"/>
      <c r="K92" s="108"/>
      <c r="L92" s="108"/>
      <c r="M92" s="108"/>
      <c r="N92" s="108"/>
      <c r="O92" s="108"/>
      <c r="P92" s="108"/>
      <c r="Q92" s="108"/>
      <c r="R92" s="108"/>
      <c r="S92" s="108"/>
      <c r="T92" s="108"/>
      <c r="U92" s="108"/>
      <c r="V92" s="108"/>
      <c r="W92" s="108"/>
      <c r="X92" s="108"/>
      <c r="Y92" s="108"/>
      <c r="Z92" s="108">
        <f>SUM(Z5:Z90)</f>
        <v>2</v>
      </c>
      <c r="AA92" s="108"/>
      <c r="AB92" s="108"/>
      <c r="AC92" s="108"/>
      <c r="AD92" s="108"/>
      <c r="AE92" s="108"/>
      <c r="AF92" s="108">
        <f>SUMIF(AF5:AF90, 1)</f>
        <v>0</v>
      </c>
      <c r="AG92" s="108">
        <f>SUMIF(AG5:AG90, 1)</f>
        <v>1</v>
      </c>
      <c r="AH92" s="108"/>
      <c r="AI92" s="108"/>
      <c r="AJ92" s="108" cm="1">
        <f t="array" ref="AJ92">SUMPRODUCT(--((AJ5:AJ90)&lt;&gt;""))</f>
        <v>0</v>
      </c>
      <c r="AK92" s="108" cm="1">
        <f t="array" ref="AK92">SUMPRODUCT(--((AK5:AK90)&lt;&gt;""))</f>
        <v>0</v>
      </c>
      <c r="AL92" s="108"/>
      <c r="AM92" s="108"/>
      <c r="AN92" s="108"/>
      <c r="AO92" s="108"/>
      <c r="AP92" s="108"/>
      <c r="AQ92" s="108"/>
      <c r="AR92" s="108"/>
      <c r="AS92" s="108"/>
      <c r="AT92" s="108"/>
      <c r="AU92" s="108"/>
      <c r="AV92" s="108"/>
      <c r="AW92" s="108"/>
      <c r="AX92" s="108"/>
      <c r="AY92" s="108"/>
      <c r="AZ92" s="108">
        <f ca="1">COUNTA(AZ5:AZ90)-COUNTBLANK(AZ5:AZ90)</f>
        <v>0</v>
      </c>
      <c r="BA92" s="108"/>
      <c r="BB92" s="108"/>
      <c r="BC92" s="108"/>
      <c r="BD92" s="108"/>
      <c r="BE92" s="108"/>
      <c r="BF92" s="108">
        <f ca="1">COUNTA(BF5:BF90)-COUNTBLANK(BF5:BF90)</f>
        <v>0</v>
      </c>
      <c r="BG92" s="108"/>
      <c r="BH92" s="108"/>
      <c r="BI92" s="108"/>
      <c r="BJ92" s="108"/>
      <c r="BK92" s="108"/>
      <c r="BL92" s="108">
        <f>COUNTA(BL5:BL90)-COUNTBLANK(BL5:BL90)</f>
        <v>0</v>
      </c>
      <c r="BM92" s="108"/>
      <c r="BN92" s="108"/>
      <c r="BO92" s="108"/>
      <c r="BP92" s="108"/>
      <c r="BQ92" s="108"/>
      <c r="BR92" s="108"/>
      <c r="BS92" s="108"/>
      <c r="BT92" s="108"/>
      <c r="BU92" s="108"/>
    </row>
    <row r="93" spans="1:74" ht="14.65" customHeight="1" x14ac:dyDescent="0.2">
      <c r="A93" s="108"/>
      <c r="B93" s="146"/>
      <c r="C93" s="42" t="s">
        <v>150</v>
      </c>
      <c r="E93" s="146"/>
      <c r="F93" s="146"/>
      <c r="G93" s="146"/>
      <c r="H93" s="146"/>
      <c r="I93" s="146"/>
      <c r="J93" s="146"/>
      <c r="K93" s="108"/>
      <c r="L93" s="121"/>
      <c r="M93" s="122"/>
      <c r="N93" s="122"/>
      <c r="O93" s="159"/>
      <c r="P93" s="159"/>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108"/>
      <c r="AW93" s="108"/>
      <c r="AX93" s="108"/>
      <c r="AY93" s="108"/>
      <c r="BF93" s="108"/>
      <c r="BG93" s="108"/>
      <c r="BH93" s="108"/>
      <c r="BI93" s="108"/>
      <c r="BJ93" s="108"/>
      <c r="BK93" s="108"/>
      <c r="BL93" s="108"/>
      <c r="BM93" s="108"/>
      <c r="BN93" s="108"/>
      <c r="BO93" s="108"/>
      <c r="BP93" s="108"/>
      <c r="BQ93" s="108"/>
      <c r="BR93" s="108"/>
      <c r="BS93" s="108"/>
      <c r="BT93" s="108"/>
      <c r="BU93" s="108"/>
    </row>
    <row r="94" spans="1:74" ht="14.65" customHeight="1" x14ac:dyDescent="0.2">
      <c r="A94" s="108"/>
      <c r="B94" s="146"/>
      <c r="C94" s="42" t="s">
        <v>151</v>
      </c>
      <c r="E94" s="146"/>
      <c r="F94" s="146"/>
      <c r="G94" s="146"/>
      <c r="H94" s="146"/>
      <c r="I94" s="146"/>
      <c r="J94" s="146"/>
      <c r="K94" s="108"/>
      <c r="L94" s="121"/>
      <c r="M94" s="122"/>
      <c r="N94" s="122"/>
      <c r="O94" s="159"/>
      <c r="P94" s="159"/>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8"/>
      <c r="AV94" s="108"/>
      <c r="AW94" s="108"/>
      <c r="AX94" s="108"/>
      <c r="AY94" s="108"/>
      <c r="BF94" s="108"/>
      <c r="BG94" s="108"/>
      <c r="BH94" s="108"/>
      <c r="BI94" s="108"/>
      <c r="BJ94" s="108"/>
      <c r="BK94" s="108"/>
      <c r="BL94" s="108"/>
      <c r="BM94" s="108"/>
      <c r="BN94" s="108"/>
      <c r="BO94" s="108"/>
      <c r="BP94" s="108"/>
      <c r="BQ94" s="108"/>
      <c r="BR94" s="108"/>
      <c r="BS94" s="108"/>
      <c r="BT94" s="108"/>
      <c r="BU94" s="108"/>
    </row>
  </sheetData>
  <sheetProtection algorithmName="SHA-512" hashValue="G5I53Ja1bfEr0CK9AVMdGmcB4Kd2EJvvl7KMG80pG+jEjlG/hfOm7gw++hwkJRCnhesp84s/e3rJQLGdqo31hQ==" saltValue="fCJkpKO4z5SyaX8gmhphKA==" spinCount="100000" sheet="1" objects="1" scenarios="1" selectLockedCells="1"/>
  <mergeCells count="1">
    <mergeCell ref="B2:J3"/>
  </mergeCells>
  <phoneticPr fontId="6" type="noConversion"/>
  <conditionalFormatting sqref="B5:X90">
    <cfRule type="expression" dxfId="53" priority="392">
      <formula>$AR5=1</formula>
    </cfRule>
  </conditionalFormatting>
  <conditionalFormatting sqref="C5:W90">
    <cfRule type="expression" dxfId="52" priority="393">
      <formula>$AR5=2</formula>
    </cfRule>
  </conditionalFormatting>
  <conditionalFormatting sqref="D5:V90">
    <cfRule type="expression" dxfId="51" priority="394">
      <formula>$AR5=3</formula>
    </cfRule>
  </conditionalFormatting>
  <conditionalFormatting sqref="E5:U90">
    <cfRule type="expression" dxfId="50" priority="491">
      <formula>$AR5=4</formula>
    </cfRule>
  </conditionalFormatting>
  <conditionalFormatting sqref="F5:T90">
    <cfRule type="expression" dxfId="49" priority="492">
      <formula>$AR5=5</formula>
    </cfRule>
  </conditionalFormatting>
  <conditionalFormatting sqref="G5:S90">
    <cfRule type="expression" dxfId="48" priority="493">
      <formula>$AR5=6</formula>
    </cfRule>
  </conditionalFormatting>
  <conditionalFormatting sqref="H5:R90">
    <cfRule type="expression" dxfId="47" priority="494">
      <formula>$AR5=7</formula>
    </cfRule>
  </conditionalFormatting>
  <conditionalFormatting sqref="I5:Q90">
    <cfRule type="expression" dxfId="46" priority="495">
      <formula>$AR5=8</formula>
    </cfRule>
  </conditionalFormatting>
  <conditionalFormatting sqref="M5:P90">
    <cfRule type="expression" dxfId="45" priority="119">
      <formula>AJ5&lt;&gt;""</formula>
    </cfRule>
    <cfRule type="expression" dxfId="44" priority="346">
      <formula>AJ5&lt;&gt;""</formula>
    </cfRule>
    <cfRule type="expression" dxfId="43" priority="348">
      <formula>AF5=-1</formula>
    </cfRule>
    <cfRule type="expression" dxfId="42" priority="352">
      <formula>AND(NOT(_xlfn.ISFORMULA(M5)), AF5&lt;&gt;-1)</formula>
    </cfRule>
  </conditionalFormatting>
  <conditionalFormatting sqref="N5:P90">
    <cfRule type="expression" dxfId="41" priority="120">
      <formula>AZ5&lt;&gt;""</formula>
    </cfRule>
    <cfRule type="expression" dxfId="40" priority="121">
      <formula>BL5&lt;&gt;""</formula>
    </cfRule>
    <cfRule type="expression" dxfId="39" priority="122">
      <formula>BF5&lt;&gt;""</formula>
    </cfRule>
    <cfRule type="expression" dxfId="38" priority="347">
      <formula>BQ5&lt;&gt;""</formula>
    </cfRule>
    <cfRule type="expression" dxfId="37" priority="350">
      <formula>AG5=1</formula>
    </cfRule>
  </conditionalFormatting>
  <conditionalFormatting sqref="Z5:AQ90">
    <cfRule type="expression" dxfId="36" priority="362">
      <formula>_xlfn.ISFORMULA(Z5)</formula>
    </cfRule>
    <cfRule type="expression" dxfId="35" priority="391">
      <formula>OR(_xlfn.ISFORMULA(Z5), Z5&lt;&gt;"")</formula>
    </cfRule>
  </conditionalFormatting>
  <conditionalFormatting sqref="AF3:AI3">
    <cfRule type="expression" dxfId="34" priority="354">
      <formula>_xlfn.ISFORMULA(AF3)</formula>
    </cfRule>
    <cfRule type="expression" dxfId="33" priority="356">
      <formula>AF3&lt;&gt;""</formula>
    </cfRule>
  </conditionalFormatting>
  <conditionalFormatting sqref="BV5:CV90">
    <cfRule type="expression" dxfId="32" priority="496">
      <formula>$BP5&lt;&gt;""</formula>
    </cfRule>
    <cfRule type="expression" dxfId="31" priority="497">
      <formula>$BV5&lt;&gt;""</formula>
    </cfRule>
  </conditionalFormatting>
  <pageMargins left="0.70866141732283472" right="0.70866141732283472" top="0.74803149606299213" bottom="0.74803149606299213" header="0.31496062992125984" footer="0.31496062992125984"/>
  <pageSetup paperSize="9" scale="49" fitToHeight="0" orientation="portrait" r:id="rId1"/>
  <headerFooter>
    <oddHeader>&amp;L&amp;G&amp;R&amp;A</oddHeader>
    <oddFooter>Pagina &amp;P van &amp;N</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A186F-ECE5-4AAD-9241-3A2AA8DD3FBE}">
  <sheetPr>
    <pageSetUpPr fitToPage="1"/>
  </sheetPr>
  <dimension ref="A1:BI94"/>
  <sheetViews>
    <sheetView showGridLines="0" zoomScaleNormal="100" workbookViewId="0">
      <pane xSplit="1" ySplit="4" topLeftCell="B5" activePane="bottomRight" state="frozen"/>
      <selection pane="topRight"/>
      <selection pane="bottomLeft"/>
      <selection pane="bottomRight"/>
    </sheetView>
  </sheetViews>
  <sheetFormatPr defaultColWidth="8.7109375" defaultRowHeight="14.65" customHeight="1" x14ac:dyDescent="0.2"/>
  <cols>
    <col min="1" max="1" width="2.42578125" style="124" customWidth="1"/>
    <col min="2" max="2" width="1.28515625" style="146" customWidth="1"/>
    <col min="3" max="4" width="1.28515625" style="23" customWidth="1"/>
    <col min="5" max="9" width="1.28515625" style="146" customWidth="1"/>
    <col min="10" max="10" width="40" style="146" customWidth="1"/>
    <col min="11" max="11" width="15.28515625" style="108" customWidth="1"/>
    <col min="12" max="12" width="10" style="121" customWidth="1"/>
    <col min="13" max="13" width="15.7109375" style="122" customWidth="1"/>
    <col min="14" max="15" width="15.7109375" style="122" hidden="1" customWidth="1"/>
    <col min="16" max="16" width="94.42578125" style="122" customWidth="1"/>
    <col min="17" max="17" width="1.28515625" style="108" customWidth="1"/>
    <col min="18" max="24" width="1.28515625" style="108" hidden="1" customWidth="1"/>
    <col min="25" max="25" width="2.42578125" style="108" hidden="1" customWidth="1"/>
    <col min="26" max="27" width="9.28515625" style="108" hidden="1" customWidth="1"/>
    <col min="28" max="30" width="9" style="108" hidden="1" customWidth="1"/>
    <col min="31" max="33" width="9.28515625" style="108" hidden="1" customWidth="1"/>
    <col min="34" max="34" width="9" style="108" hidden="1" customWidth="1"/>
    <col min="35" max="35" width="2.42578125" style="48" customWidth="1"/>
    <col min="36" max="16384" width="8.7109375" style="108"/>
  </cols>
  <sheetData>
    <row r="1" spans="1:61" ht="24" customHeight="1" x14ac:dyDescent="0.2">
      <c r="A1" s="120"/>
      <c r="B1" s="21"/>
      <c r="C1" s="21"/>
      <c r="D1" s="21"/>
      <c r="E1" s="21"/>
      <c r="F1" s="21"/>
      <c r="G1" s="21"/>
      <c r="H1" s="21"/>
      <c r="I1" s="21"/>
      <c r="J1" s="21"/>
      <c r="K1" s="43"/>
      <c r="P1" s="123"/>
      <c r="Z1" s="43" t="str">
        <f>IF($AH$92=1, "Bij 1 rekening ontbreekt er een toelichting – vul aan.", IF($AH$92&gt;1, "Bij "&amp;$AH$92&amp;" rekeningen ontbreekt er een toelichting – vul aan.", ""))</f>
        <v/>
      </c>
    </row>
    <row r="2" spans="1:61" s="124" customFormat="1" ht="13.9" customHeight="1" x14ac:dyDescent="0.25">
      <c r="B2" s="186" t="s">
        <v>152</v>
      </c>
      <c r="C2" s="186"/>
      <c r="D2" s="186"/>
      <c r="E2" s="186"/>
      <c r="F2" s="186"/>
      <c r="G2" s="186"/>
      <c r="H2" s="186"/>
      <c r="I2" s="186"/>
      <c r="J2" s="186"/>
      <c r="L2" s="125"/>
      <c r="M2" s="126"/>
      <c r="N2" s="126"/>
      <c r="O2" s="126"/>
      <c r="P2" s="127"/>
      <c r="Z2" s="48" t="s">
        <v>26</v>
      </c>
      <c r="AA2"/>
      <c r="AB2"/>
      <c r="AC2"/>
      <c r="AD2"/>
      <c r="AE2" s="128" t="s">
        <v>28</v>
      </c>
      <c r="AF2"/>
      <c r="AG2"/>
      <c r="AH2" s="108"/>
      <c r="AI2" s="48"/>
    </row>
    <row r="3" spans="1:61" s="124" customFormat="1" ht="9.6" customHeight="1" x14ac:dyDescent="0.2">
      <c r="B3" s="186"/>
      <c r="C3" s="186"/>
      <c r="D3" s="186"/>
      <c r="E3" s="186"/>
      <c r="F3" s="186"/>
      <c r="G3" s="186"/>
      <c r="H3" s="186"/>
      <c r="I3" s="186"/>
      <c r="J3" s="186"/>
      <c r="L3" s="125"/>
      <c r="M3" s="125"/>
      <c r="N3" s="125"/>
      <c r="O3" s="125"/>
      <c r="P3" s="127"/>
      <c r="Z3" s="108"/>
      <c r="AA3" s="129" t="s">
        <v>30</v>
      </c>
      <c r="AB3" s="108"/>
      <c r="AC3" s="108"/>
      <c r="AD3" s="108"/>
      <c r="AE3" s="129" t="s">
        <v>34</v>
      </c>
      <c r="AF3" s="108"/>
      <c r="AG3" s="130"/>
      <c r="AH3" s="108" t="s">
        <v>37</v>
      </c>
      <c r="AI3" s="48"/>
    </row>
    <row r="4" spans="1:61" s="54" customFormat="1" ht="14.65" customHeight="1" thickBot="1" x14ac:dyDescent="0.3">
      <c r="A4" s="131"/>
      <c r="B4" s="50" t="s">
        <v>43</v>
      </c>
      <c r="C4" s="50"/>
      <c r="D4" s="50"/>
      <c r="E4" s="50"/>
      <c r="F4" s="50"/>
      <c r="G4" s="50"/>
      <c r="H4" s="50"/>
      <c r="I4" s="50"/>
      <c r="J4" s="50"/>
      <c r="K4" s="30"/>
      <c r="L4" s="50" t="s">
        <v>44</v>
      </c>
      <c r="M4" s="61" t="s">
        <v>45</v>
      </c>
      <c r="N4" s="51"/>
      <c r="O4" s="51"/>
      <c r="P4" s="51" t="s">
        <v>153</v>
      </c>
      <c r="Q4" s="30"/>
      <c r="R4" s="30"/>
      <c r="S4" s="30"/>
      <c r="T4" s="30"/>
      <c r="U4" s="30"/>
      <c r="V4" s="30"/>
      <c r="W4" s="30"/>
      <c r="X4" s="30"/>
      <c r="Y4" s="30"/>
      <c r="Z4" s="24" t="s">
        <v>154</v>
      </c>
      <c r="AA4" s="41" t="str">
        <f>"""+"" én ""-"""</f>
        <v>"+" én "-"</v>
      </c>
      <c r="AB4" s="24" t="str">
        <f xml:space="preserve"> "Enkel ""-"""</f>
        <v>Enkel "-"</v>
      </c>
      <c r="AC4" s="24" t="s">
        <v>155</v>
      </c>
      <c r="AD4" s="24" t="s">
        <v>156</v>
      </c>
      <c r="AE4" s="41" t="s">
        <v>47</v>
      </c>
      <c r="AF4" s="24" t="s">
        <v>48</v>
      </c>
      <c r="AG4" s="132" t="s">
        <v>157</v>
      </c>
      <c r="AH4" s="24" t="s">
        <v>158</v>
      </c>
      <c r="AI4" s="53"/>
      <c r="BI4" s="44" t="s">
        <v>53</v>
      </c>
    </row>
    <row r="5" spans="1:61" s="124" customFormat="1" ht="52.5" customHeight="1" thickBot="1" x14ac:dyDescent="0.3">
      <c r="A5" s="62" t="str">
        <f t="shared" ref="A5:A38" si="0">IF(AI5&lt;&gt;"", "✘", "")</f>
        <v/>
      </c>
      <c r="B5" s="133"/>
      <c r="C5" s="133" t="s">
        <v>54</v>
      </c>
      <c r="D5" s="133"/>
      <c r="E5" s="133"/>
      <c r="F5" s="133"/>
      <c r="G5" s="133"/>
      <c r="H5" s="133"/>
      <c r="I5" s="133"/>
      <c r="J5" s="133"/>
      <c r="L5" s="134" t="s">
        <v>55</v>
      </c>
      <c r="M5" s="135">
        <f>Begroting!N5</f>
        <v>0</v>
      </c>
      <c r="N5" s="147"/>
      <c r="O5" s="147"/>
      <c r="P5" s="136"/>
      <c r="Z5" s="124">
        <v>5</v>
      </c>
      <c r="AA5" s="137"/>
      <c r="AC5" s="150">
        <v>-1</v>
      </c>
      <c r="AE5" s="137">
        <f>IF(C5&lt;&gt;"",1,IF(D5&lt;&gt;"",2,IF(E5&lt;&gt;"",3,IF(F5&lt;&gt;"",4,IF(G5&lt;&gt;"",5,IF(H5&lt;&gt;"",6,IF(I5&lt;&gt;"",7,IF(J5&lt;&gt;"",8))))))))</f>
        <v>1</v>
      </c>
      <c r="AF5" s="124">
        <f>IF($AE6&gt;$AE5, IFERROR(MATCH($AE5, $AE6:$AE$90, 0)-1, ROW($AF$90)-ROW()), "")</f>
        <v>41</v>
      </c>
      <c r="AG5" s="138">
        <f>IF(SUM(M5:O5)&lt;&gt;0, IF(AC5&lt;&gt;"", IF(ISNUMBER(AC5), AC5, IF(SUMIFS(M5:O5,M5:O5,AC5)&lt;&gt;0, 1, 0)), IF(AE6&lt;=AE5, 1, 0)), -1)</f>
        <v>-1</v>
      </c>
      <c r="AH5" s="139" t="str">
        <f>IF(AG5&gt;0, IF(P5="", "| Toelichting verplicht"&amp;
    IF(AND(AC5&lt;&gt;"", NOT(ISNUMBER(AC5))),
        " indien "&amp;IF(AD5&lt;&gt;"",
            AD5&amp;".  ",
            "'M"&amp;ROW()&amp;"'"&amp;AC5&amp;".  "), "."), ""), "")</f>
        <v/>
      </c>
      <c r="AI5" s="140" t="str">
        <f>AH5</f>
        <v/>
      </c>
    </row>
    <row r="6" spans="1:61" s="124" customFormat="1" ht="52.5" customHeight="1" thickBot="1" x14ac:dyDescent="0.3">
      <c r="A6" s="62" t="str">
        <f t="shared" si="0"/>
        <v/>
      </c>
      <c r="B6" s="133"/>
      <c r="C6" s="133" t="s">
        <v>56</v>
      </c>
      <c r="D6" s="133" t="s">
        <v>57</v>
      </c>
      <c r="E6" s="133"/>
      <c r="F6" s="133"/>
      <c r="G6" s="133"/>
      <c r="H6" s="133"/>
      <c r="I6" s="133"/>
      <c r="J6" s="133"/>
      <c r="L6" s="134">
        <v>70</v>
      </c>
      <c r="M6" s="135">
        <f>Begroting!N6</f>
        <v>0</v>
      </c>
      <c r="N6" s="147"/>
      <c r="O6" s="147"/>
      <c r="P6" s="136"/>
      <c r="Z6" s="124">
        <v>6</v>
      </c>
      <c r="AA6" s="137"/>
      <c r="AC6" s="151">
        <v>-1</v>
      </c>
      <c r="AE6" s="137">
        <f t="shared" ref="AE6:AE71" si="1">IF(C6&lt;&gt;"",1,IF(D6&lt;&gt;"",2,IF(E6&lt;&gt;"",3,IF(F6&lt;&gt;"",4,IF(G6&lt;&gt;"",5,IF(H6&lt;&gt;"",6,IF(I6&lt;&gt;"",7,IF(J6&lt;&gt;"",8))))))))</f>
        <v>2</v>
      </c>
      <c r="AF6" s="124">
        <f>IF($AE7&gt;$AE6, IFERROR(MATCH($AE6, $AE7:$AE$90, 0)-1, ROW($AF$90)-ROW()), "")</f>
        <v>6</v>
      </c>
      <c r="AG6" s="138">
        <f t="shared" ref="AG6:AG71" si="2">IF(SUM(M6:O6)&lt;&gt;0, IF(AC6&lt;&gt;"", IF(ISNUMBER(AC6), AC6, IF(SUMIFS(M6:O6,M6:O6,AC6)&lt;&gt;0, 1, 0)), IF(AE7&lt;=AE6, 1, 0)), -1)</f>
        <v>-1</v>
      </c>
      <c r="AH6" s="139" t="str">
        <f t="shared" ref="AH6:AH71" si="3">IF(AG6&gt;0, IF(P6="", "| Toelichting verplicht"&amp;
    IF(AND(AC6&lt;&gt;"", NOT(ISNUMBER(AC6))),
        " indien "&amp;IF(AD6&lt;&gt;"",
            AD6&amp;".  ",
            "'M"&amp;ROW()&amp;"'"&amp;AC6&amp;".  "), "."), ""), "")</f>
        <v/>
      </c>
      <c r="AI6" s="140" t="str">
        <f t="shared" ref="AI6:AI71" si="4">AH6</f>
        <v/>
      </c>
    </row>
    <row r="7" spans="1:61" s="124" customFormat="1" ht="52.5" customHeight="1" thickBot="1" x14ac:dyDescent="0.3">
      <c r="A7" s="62" t="str">
        <f t="shared" si="0"/>
        <v/>
      </c>
      <c r="B7" s="133"/>
      <c r="C7" s="133" t="s">
        <v>56</v>
      </c>
      <c r="D7" s="133" t="s">
        <v>56</v>
      </c>
      <c r="E7" s="133" t="s">
        <v>58</v>
      </c>
      <c r="F7" s="133"/>
      <c r="G7" s="133"/>
      <c r="H7" s="133"/>
      <c r="I7" s="133"/>
      <c r="J7" s="133"/>
      <c r="L7" s="134">
        <v>700</v>
      </c>
      <c r="M7" s="135">
        <f>Begroting!N7</f>
        <v>0</v>
      </c>
      <c r="N7" s="147"/>
      <c r="O7" s="147"/>
      <c r="P7" s="136"/>
      <c r="Z7" s="124">
        <v>7</v>
      </c>
      <c r="AA7" s="137"/>
      <c r="AC7" s="151">
        <v>1</v>
      </c>
      <c r="AE7" s="137">
        <f t="shared" si="1"/>
        <v>3</v>
      </c>
      <c r="AF7" s="124" t="str">
        <f>IF($AE8&gt;$AE7, IFERROR(MATCH($AE7, $AE8:$AE$90, 0)-1, ROW($AF$90)-ROW()), "")</f>
        <v/>
      </c>
      <c r="AG7" s="138">
        <f t="shared" si="2"/>
        <v>-1</v>
      </c>
      <c r="AH7" s="139" t="str">
        <f t="shared" si="3"/>
        <v/>
      </c>
      <c r="AI7" s="140" t="str">
        <f t="shared" si="4"/>
        <v/>
      </c>
    </row>
    <row r="8" spans="1:61" s="124" customFormat="1" ht="52.5" customHeight="1" thickBot="1" x14ac:dyDescent="0.3">
      <c r="A8" s="62" t="str">
        <f t="shared" si="0"/>
        <v/>
      </c>
      <c r="B8" s="133"/>
      <c r="C8" s="133" t="s">
        <v>56</v>
      </c>
      <c r="D8" s="133" t="s">
        <v>56</v>
      </c>
      <c r="E8" s="133" t="s">
        <v>59</v>
      </c>
      <c r="F8" s="133"/>
      <c r="G8" s="133"/>
      <c r="H8" s="133"/>
      <c r="I8" s="133"/>
      <c r="J8" s="133"/>
      <c r="L8" s="134">
        <v>701</v>
      </c>
      <c r="M8" s="135">
        <f>Begroting!N8</f>
        <v>0</v>
      </c>
      <c r="N8" s="147"/>
      <c r="O8" s="147"/>
      <c r="P8" s="136"/>
      <c r="Z8" s="124">
        <v>8</v>
      </c>
      <c r="AA8" s="137"/>
      <c r="AC8" s="151">
        <v>-1</v>
      </c>
      <c r="AE8" s="137">
        <f t="shared" si="1"/>
        <v>3</v>
      </c>
      <c r="AF8" s="124">
        <f>IF($AE9&gt;$AE8, IFERROR(MATCH($AE8, $AE9:$AE$90, 0)-1, ROW($AF$90)-ROW()), "")</f>
        <v>2</v>
      </c>
      <c r="AG8" s="138">
        <f t="shared" si="2"/>
        <v>-1</v>
      </c>
      <c r="AH8" s="139" t="str">
        <f t="shared" si="3"/>
        <v/>
      </c>
      <c r="AI8" s="140" t="str">
        <f t="shared" si="4"/>
        <v/>
      </c>
    </row>
    <row r="9" spans="1:61" s="124" customFormat="1" ht="52.5" customHeight="1" thickBot="1" x14ac:dyDescent="0.3">
      <c r="A9" s="62" t="str">
        <f t="shared" si="0"/>
        <v/>
      </c>
      <c r="B9" s="133"/>
      <c r="C9" s="133" t="s">
        <v>56</v>
      </c>
      <c r="D9" s="133" t="s">
        <v>56</v>
      </c>
      <c r="E9" s="133" t="s">
        <v>56</v>
      </c>
      <c r="F9" s="133" t="s">
        <v>60</v>
      </c>
      <c r="G9" s="133"/>
      <c r="H9" s="133"/>
      <c r="I9" s="133"/>
      <c r="J9" s="133"/>
      <c r="L9" s="134">
        <v>7010</v>
      </c>
      <c r="M9" s="135">
        <f>Begroting!N9</f>
        <v>0</v>
      </c>
      <c r="N9" s="147"/>
      <c r="O9" s="147"/>
      <c r="P9" s="136"/>
      <c r="Z9" s="124">
        <v>9</v>
      </c>
      <c r="AA9" s="137"/>
      <c r="AC9" s="151">
        <v>1</v>
      </c>
      <c r="AE9" s="137">
        <f t="shared" si="1"/>
        <v>4</v>
      </c>
      <c r="AF9" s="124" t="str">
        <f>IF($AE10&gt;$AE9, IFERROR(MATCH($AE9, $AE10:$AE$90, 0)-1, ROW($AF$90)-ROW()), "")</f>
        <v/>
      </c>
      <c r="AG9" s="138">
        <f t="shared" si="2"/>
        <v>-1</v>
      </c>
      <c r="AH9" s="139" t="str">
        <f t="shared" si="3"/>
        <v/>
      </c>
      <c r="AI9" s="140" t="str">
        <f t="shared" si="4"/>
        <v/>
      </c>
    </row>
    <row r="10" spans="1:61" s="124" customFormat="1" ht="52.5" customHeight="1" thickBot="1" x14ac:dyDescent="0.3">
      <c r="A10" s="62" t="str">
        <f t="shared" si="0"/>
        <v/>
      </c>
      <c r="B10" s="133"/>
      <c r="C10" s="133" t="s">
        <v>56</v>
      </c>
      <c r="D10" s="133" t="s">
        <v>56</v>
      </c>
      <c r="E10" s="133" t="s">
        <v>56</v>
      </c>
      <c r="F10" s="133" t="s">
        <v>61</v>
      </c>
      <c r="G10" s="133"/>
      <c r="H10" s="133"/>
      <c r="I10" s="133"/>
      <c r="J10" s="133"/>
      <c r="L10" s="134">
        <v>7011</v>
      </c>
      <c r="M10" s="135">
        <f>Begroting!N10</f>
        <v>0</v>
      </c>
      <c r="N10" s="147"/>
      <c r="O10" s="147"/>
      <c r="P10" s="136"/>
      <c r="Z10" s="124">
        <v>10</v>
      </c>
      <c r="AA10" s="137"/>
      <c r="AC10" s="151">
        <v>1</v>
      </c>
      <c r="AE10" s="137">
        <f t="shared" si="1"/>
        <v>4</v>
      </c>
      <c r="AF10" s="124" t="str">
        <f>IF($AE11&gt;$AE10, IFERROR(MATCH($AE10, $AE11:$AE$90, 0)-1, ROW($AF$90)-ROW()), "")</f>
        <v/>
      </c>
      <c r="AG10" s="138">
        <f t="shared" si="2"/>
        <v>-1</v>
      </c>
      <c r="AH10" s="139" t="str">
        <f t="shared" si="3"/>
        <v/>
      </c>
      <c r="AI10" s="140" t="str">
        <f t="shared" si="4"/>
        <v/>
      </c>
    </row>
    <row r="11" spans="1:61" s="124" customFormat="1" ht="52.5" customHeight="1" thickBot="1" x14ac:dyDescent="0.3">
      <c r="A11" s="62" t="str">
        <f t="shared" si="0"/>
        <v/>
      </c>
      <c r="B11" s="133"/>
      <c r="C11" s="133" t="s">
        <v>56</v>
      </c>
      <c r="D11" s="133" t="s">
        <v>56</v>
      </c>
      <c r="E11" s="133" t="s">
        <v>62</v>
      </c>
      <c r="F11" s="133"/>
      <c r="G11" s="133"/>
      <c r="H11" s="133"/>
      <c r="I11" s="133"/>
      <c r="J11" s="133"/>
      <c r="L11" s="134">
        <v>702</v>
      </c>
      <c r="M11" s="135">
        <f>Begroting!N11</f>
        <v>0</v>
      </c>
      <c r="N11" s="147"/>
      <c r="O11" s="147"/>
      <c r="P11" s="136"/>
      <c r="Z11" s="124">
        <v>11</v>
      </c>
      <c r="AA11" s="137"/>
      <c r="AC11" s="151">
        <v>1</v>
      </c>
      <c r="AE11" s="137">
        <f t="shared" si="1"/>
        <v>3</v>
      </c>
      <c r="AF11" s="124" t="str">
        <f>IF($AE12&gt;$AE11, IFERROR(MATCH($AE11, $AE12:$AE$90, 0)-1, ROW($AF$90)-ROW()), "")</f>
        <v/>
      </c>
      <c r="AG11" s="138">
        <f t="shared" si="2"/>
        <v>-1</v>
      </c>
      <c r="AH11" s="139" t="str">
        <f t="shared" si="3"/>
        <v/>
      </c>
      <c r="AI11" s="140" t="str">
        <f t="shared" si="4"/>
        <v/>
      </c>
    </row>
    <row r="12" spans="1:61" s="124" customFormat="1" ht="52.5" customHeight="1" thickBot="1" x14ac:dyDescent="0.3">
      <c r="A12" s="62" t="str">
        <f t="shared" si="0"/>
        <v/>
      </c>
      <c r="B12" s="133"/>
      <c r="C12" s="133" t="s">
        <v>56</v>
      </c>
      <c r="D12" s="133" t="s">
        <v>56</v>
      </c>
      <c r="E12" s="133" t="s">
        <v>63</v>
      </c>
      <c r="F12" s="133"/>
      <c r="G12" s="133"/>
      <c r="H12" s="133"/>
      <c r="I12" s="133"/>
      <c r="J12" s="133"/>
      <c r="L12" s="134">
        <v>703</v>
      </c>
      <c r="M12" s="135">
        <f>Begroting!N12</f>
        <v>0</v>
      </c>
      <c r="N12" s="147"/>
      <c r="O12" s="147"/>
      <c r="P12" s="136"/>
      <c r="Z12" s="124">
        <v>12</v>
      </c>
      <c r="AA12" s="137"/>
      <c r="AC12" s="151">
        <v>1</v>
      </c>
      <c r="AE12" s="137">
        <f t="shared" si="1"/>
        <v>3</v>
      </c>
      <c r="AF12" s="124" t="str">
        <f>IF($AE13&gt;$AE12, IFERROR(MATCH($AE12, $AE13:$AE$90, 0)-1, ROW($AF$90)-ROW()), "")</f>
        <v/>
      </c>
      <c r="AG12" s="138">
        <f t="shared" si="2"/>
        <v>-1</v>
      </c>
      <c r="AH12" s="139" t="str">
        <f t="shared" si="3"/>
        <v/>
      </c>
      <c r="AI12" s="140" t="str">
        <f t="shared" si="4"/>
        <v/>
      </c>
    </row>
    <row r="13" spans="1:61" s="124" customFormat="1" ht="52.5" customHeight="1" thickBot="1" x14ac:dyDescent="0.3">
      <c r="A13" s="62" t="str">
        <f t="shared" si="0"/>
        <v/>
      </c>
      <c r="B13" s="133"/>
      <c r="C13" s="133" t="s">
        <v>56</v>
      </c>
      <c r="D13" s="188" t="s">
        <v>64</v>
      </c>
      <c r="E13" s="188"/>
      <c r="F13" s="188"/>
      <c r="G13" s="188"/>
      <c r="H13" s="188"/>
      <c r="I13" s="188"/>
      <c r="J13" s="188"/>
      <c r="K13" s="188"/>
      <c r="L13" s="134">
        <v>71</v>
      </c>
      <c r="M13" s="135">
        <f>Begroting!N13</f>
        <v>0</v>
      </c>
      <c r="N13" s="147"/>
      <c r="O13" s="147"/>
      <c r="P13" s="136"/>
      <c r="Z13" s="124">
        <v>13</v>
      </c>
      <c r="AA13" s="137">
        <v>1</v>
      </c>
      <c r="AC13" s="151">
        <v>1</v>
      </c>
      <c r="AE13" s="137">
        <f t="shared" si="1"/>
        <v>2</v>
      </c>
      <c r="AF13" s="124" t="str">
        <f>IF($AE14&gt;$AE13, IFERROR(MATCH($AE13, $AE14:$AE$90, 0)-1, ROW($AF$90)-ROW()), "")</f>
        <v/>
      </c>
      <c r="AG13" s="138">
        <f t="shared" si="2"/>
        <v>-1</v>
      </c>
      <c r="AH13" s="139" t="str">
        <f t="shared" si="3"/>
        <v/>
      </c>
      <c r="AI13" s="140" t="str">
        <f t="shared" si="4"/>
        <v/>
      </c>
    </row>
    <row r="14" spans="1:61" s="124" customFormat="1" ht="52.5" customHeight="1" thickBot="1" x14ac:dyDescent="0.3">
      <c r="A14" s="62" t="str">
        <f t="shared" si="0"/>
        <v/>
      </c>
      <c r="B14" s="133"/>
      <c r="C14" s="133" t="s">
        <v>56</v>
      </c>
      <c r="D14" s="133" t="s">
        <v>65</v>
      </c>
      <c r="E14" s="133"/>
      <c r="F14" s="133"/>
      <c r="G14" s="133"/>
      <c r="H14" s="133"/>
      <c r="I14" s="133"/>
      <c r="J14" s="133"/>
      <c r="L14" s="134">
        <v>72</v>
      </c>
      <c r="M14" s="135">
        <f>Begroting!N14</f>
        <v>0</v>
      </c>
      <c r="N14" s="147"/>
      <c r="O14" s="147"/>
      <c r="P14" s="136"/>
      <c r="Z14" s="124">
        <v>14</v>
      </c>
      <c r="AA14" s="137"/>
      <c r="AC14" s="151">
        <v>1</v>
      </c>
      <c r="AE14" s="137">
        <f t="shared" si="1"/>
        <v>2</v>
      </c>
      <c r="AF14" s="124" t="str">
        <f>IF($AE15&gt;$AE14, IFERROR(MATCH($AE14, $AE15:$AE$90, 0)-1, ROW($AF$90)-ROW()), "")</f>
        <v/>
      </c>
      <c r="AG14" s="138">
        <f t="shared" si="2"/>
        <v>-1</v>
      </c>
      <c r="AH14" s="139" t="str">
        <f t="shared" si="3"/>
        <v/>
      </c>
      <c r="AI14" s="140" t="str">
        <f t="shared" si="4"/>
        <v/>
      </c>
    </row>
    <row r="15" spans="1:61" s="124" customFormat="1" ht="52.5" customHeight="1" thickBot="1" x14ac:dyDescent="0.3">
      <c r="A15" s="62" t="str">
        <f t="shared" si="0"/>
        <v/>
      </c>
      <c r="B15" s="133"/>
      <c r="C15" s="133" t="s">
        <v>56</v>
      </c>
      <c r="D15" s="133" t="s">
        <v>66</v>
      </c>
      <c r="E15" s="133"/>
      <c r="F15" s="133"/>
      <c r="G15" s="133"/>
      <c r="H15" s="133"/>
      <c r="I15" s="133"/>
      <c r="J15" s="133"/>
      <c r="L15" s="134">
        <v>73</v>
      </c>
      <c r="M15" s="135">
        <f>Begroting!N15</f>
        <v>0</v>
      </c>
      <c r="N15" s="147"/>
      <c r="O15" s="147"/>
      <c r="P15" s="136"/>
      <c r="Z15" s="124">
        <v>15</v>
      </c>
      <c r="AA15" s="137"/>
      <c r="AC15" s="151">
        <v>-1</v>
      </c>
      <c r="AE15" s="137">
        <f t="shared" si="1"/>
        <v>2</v>
      </c>
      <c r="AF15" s="124">
        <f>IF($AE16&gt;$AE15, IFERROR(MATCH($AE15, $AE16:$AE$90, 0)-1, ROW($AF$90)-ROW()), "")</f>
        <v>29</v>
      </c>
      <c r="AG15" s="138">
        <f t="shared" si="2"/>
        <v>-1</v>
      </c>
      <c r="AH15" s="139" t="str">
        <f t="shared" si="3"/>
        <v/>
      </c>
      <c r="AI15" s="140" t="str">
        <f t="shared" si="4"/>
        <v/>
      </c>
    </row>
    <row r="16" spans="1:61" s="124" customFormat="1" ht="52.5" customHeight="1" thickBot="1" x14ac:dyDescent="0.3">
      <c r="A16" s="62" t="str">
        <f t="shared" si="0"/>
        <v/>
      </c>
      <c r="B16" s="133"/>
      <c r="C16" s="133" t="s">
        <v>56</v>
      </c>
      <c r="D16" s="133" t="s">
        <v>56</v>
      </c>
      <c r="E16" s="133" t="s">
        <v>67</v>
      </c>
      <c r="F16" s="133"/>
      <c r="G16" s="133"/>
      <c r="H16" s="133"/>
      <c r="I16" s="133"/>
      <c r="J16" s="133"/>
      <c r="L16" s="134">
        <v>730</v>
      </c>
      <c r="M16" s="135">
        <f>Begroting!N16</f>
        <v>0</v>
      </c>
      <c r="N16" s="147"/>
      <c r="O16" s="147"/>
      <c r="P16" s="136"/>
      <c r="Z16" s="124">
        <v>16</v>
      </c>
      <c r="AA16" s="137"/>
      <c r="AC16" s="151">
        <v>1</v>
      </c>
      <c r="AE16" s="137">
        <f t="shared" si="1"/>
        <v>3</v>
      </c>
      <c r="AF16" s="124" t="str">
        <f>IF($AE17&gt;$AE16, IFERROR(MATCH($AE16, $AE17:$AE$90, 0)-1, ROW($AF$90)-ROW()), "")</f>
        <v/>
      </c>
      <c r="AG16" s="138">
        <f t="shared" si="2"/>
        <v>-1</v>
      </c>
      <c r="AH16" s="139" t="str">
        <f t="shared" si="3"/>
        <v/>
      </c>
      <c r="AI16" s="140" t="str">
        <f t="shared" si="4"/>
        <v/>
      </c>
    </row>
    <row r="17" spans="1:35" s="124" customFormat="1" ht="52.5" customHeight="1" thickBot="1" x14ac:dyDescent="0.3">
      <c r="A17" s="62" t="str">
        <f t="shared" si="0"/>
        <v/>
      </c>
      <c r="B17" s="133"/>
      <c r="C17" s="133" t="s">
        <v>56</v>
      </c>
      <c r="D17" s="133" t="s">
        <v>56</v>
      </c>
      <c r="E17" s="133" t="s">
        <v>68</v>
      </c>
      <c r="F17" s="133"/>
      <c r="G17" s="133"/>
      <c r="H17" s="133"/>
      <c r="I17" s="133"/>
      <c r="J17" s="133"/>
      <c r="L17" s="134">
        <v>731</v>
      </c>
      <c r="M17" s="135">
        <f>Begroting!N17</f>
        <v>0</v>
      </c>
      <c r="N17" s="147"/>
      <c r="O17" s="147"/>
      <c r="P17" s="136"/>
      <c r="Z17" s="124">
        <v>17</v>
      </c>
      <c r="AA17" s="137"/>
      <c r="AC17" s="151">
        <v>1</v>
      </c>
      <c r="AE17" s="137">
        <f t="shared" si="1"/>
        <v>3</v>
      </c>
      <c r="AF17" s="124" t="str">
        <f>IF($AE18&gt;$AE17, IFERROR(MATCH($AE17, $AE18:$AE$90, 0)-1, ROW($AF$90)-ROW()), "")</f>
        <v/>
      </c>
      <c r="AG17" s="138">
        <f t="shared" si="2"/>
        <v>-1</v>
      </c>
      <c r="AH17" s="139" t="str">
        <f t="shared" si="3"/>
        <v/>
      </c>
      <c r="AI17" s="140" t="str">
        <f t="shared" si="4"/>
        <v/>
      </c>
    </row>
    <row r="18" spans="1:35" s="124" customFormat="1" ht="52.5" customHeight="1" thickBot="1" x14ac:dyDescent="0.3">
      <c r="A18" s="62" t="str">
        <f t="shared" si="0"/>
        <v/>
      </c>
      <c r="B18" s="133"/>
      <c r="C18" s="133" t="s">
        <v>56</v>
      </c>
      <c r="D18" s="133" t="s">
        <v>56</v>
      </c>
      <c r="E18" s="133" t="s">
        <v>69</v>
      </c>
      <c r="F18" s="133"/>
      <c r="G18" s="133"/>
      <c r="H18" s="133"/>
      <c r="I18" s="133"/>
      <c r="J18" s="133"/>
      <c r="L18" s="134">
        <v>732</v>
      </c>
      <c r="M18" s="135">
        <f>Begroting!N18</f>
        <v>0</v>
      </c>
      <c r="N18" s="147"/>
      <c r="O18" s="147"/>
      <c r="P18" s="136"/>
      <c r="Z18" s="124">
        <v>18</v>
      </c>
      <c r="AA18" s="137"/>
      <c r="AC18" s="151">
        <v>1</v>
      </c>
      <c r="AE18" s="137">
        <f t="shared" si="1"/>
        <v>3</v>
      </c>
      <c r="AF18" s="124" t="str">
        <f>IF($AE19&gt;$AE18, IFERROR(MATCH($AE18, $AE19:$AE$90, 0)-1, ROW($AF$90)-ROW()), "")</f>
        <v/>
      </c>
      <c r="AG18" s="138">
        <f t="shared" si="2"/>
        <v>-1</v>
      </c>
      <c r="AH18" s="139" t="str">
        <f t="shared" si="3"/>
        <v/>
      </c>
      <c r="AI18" s="140" t="str">
        <f t="shared" si="4"/>
        <v/>
      </c>
    </row>
    <row r="19" spans="1:35" s="124" customFormat="1" ht="52.5" customHeight="1" thickBot="1" x14ac:dyDescent="0.3">
      <c r="A19" s="62" t="str">
        <f t="shared" si="0"/>
        <v/>
      </c>
      <c r="B19" s="133"/>
      <c r="C19" s="133" t="s">
        <v>56</v>
      </c>
      <c r="D19" s="133" t="s">
        <v>56</v>
      </c>
      <c r="E19" s="133" t="s">
        <v>70</v>
      </c>
      <c r="F19" s="133"/>
      <c r="G19" s="133"/>
      <c r="H19" s="133"/>
      <c r="I19" s="133"/>
      <c r="J19" s="133"/>
      <c r="L19" s="134">
        <v>733</v>
      </c>
      <c r="M19" s="135">
        <f>Begroting!N19</f>
        <v>0</v>
      </c>
      <c r="N19" s="147"/>
      <c r="O19" s="147"/>
      <c r="P19" s="136"/>
      <c r="Z19" s="124">
        <v>19</v>
      </c>
      <c r="AA19" s="137"/>
      <c r="AC19" s="151">
        <v>-1</v>
      </c>
      <c r="AE19" s="137">
        <f t="shared" si="1"/>
        <v>3</v>
      </c>
      <c r="AF19" s="124">
        <f>IF($AE20&gt;$AE19, IFERROR(MATCH($AE19, $AE20:$AE$90, 0)-1, ROW($AF$90)-ROW()), "")</f>
        <v>18</v>
      </c>
      <c r="AG19" s="138">
        <f t="shared" si="2"/>
        <v>-1</v>
      </c>
      <c r="AH19" s="139" t="str">
        <f t="shared" si="3"/>
        <v/>
      </c>
      <c r="AI19" s="140" t="str">
        <f t="shared" si="4"/>
        <v/>
      </c>
    </row>
    <row r="20" spans="1:35" s="124" customFormat="1" ht="52.5" customHeight="1" thickBot="1" x14ac:dyDescent="0.3">
      <c r="A20" s="62" t="str">
        <f t="shared" si="0"/>
        <v/>
      </c>
      <c r="B20" s="133"/>
      <c r="C20" s="133" t="s">
        <v>56</v>
      </c>
      <c r="D20" s="133" t="s">
        <v>56</v>
      </c>
      <c r="E20" s="133" t="s">
        <v>56</v>
      </c>
      <c r="F20" s="133" t="s">
        <v>71</v>
      </c>
      <c r="G20" s="133"/>
      <c r="H20" s="133"/>
      <c r="I20" s="133"/>
      <c r="J20" s="133"/>
      <c r="L20" s="134">
        <v>7330</v>
      </c>
      <c r="M20" s="135">
        <f>Begroting!N20</f>
        <v>0</v>
      </c>
      <c r="N20" s="147"/>
      <c r="O20" s="147"/>
      <c r="P20" s="136"/>
      <c r="Z20" s="124">
        <v>20</v>
      </c>
      <c r="AA20" s="137"/>
      <c r="AC20" s="151">
        <v>1</v>
      </c>
      <c r="AE20" s="137">
        <f t="shared" si="1"/>
        <v>4</v>
      </c>
      <c r="AF20" s="124" t="str">
        <f>IF($AE21&gt;$AE20, IFERROR(MATCH($AE20, $AE21:$AE$90, 0)-1, ROW($AF$90)-ROW()), "")</f>
        <v/>
      </c>
      <c r="AG20" s="138">
        <f t="shared" si="2"/>
        <v>-1</v>
      </c>
      <c r="AH20" s="139" t="str">
        <f t="shared" si="3"/>
        <v/>
      </c>
      <c r="AI20" s="140" t="str">
        <f t="shared" si="4"/>
        <v/>
      </c>
    </row>
    <row r="21" spans="1:35" s="124" customFormat="1" ht="52.5" customHeight="1" thickBot="1" x14ac:dyDescent="0.3">
      <c r="A21" s="62" t="str">
        <f t="shared" si="0"/>
        <v/>
      </c>
      <c r="B21" s="133"/>
      <c r="C21" s="133" t="s">
        <v>56</v>
      </c>
      <c r="D21" s="133" t="s">
        <v>56</v>
      </c>
      <c r="E21" s="133" t="s">
        <v>56</v>
      </c>
      <c r="F21" s="133" t="s">
        <v>72</v>
      </c>
      <c r="G21" s="133"/>
      <c r="H21" s="133"/>
      <c r="I21" s="133"/>
      <c r="J21" s="133"/>
      <c r="L21" s="134">
        <v>7331</v>
      </c>
      <c r="M21" s="135">
        <f>Begroting!N21</f>
        <v>0</v>
      </c>
      <c r="N21" s="147"/>
      <c r="O21" s="147"/>
      <c r="P21" s="136"/>
      <c r="Z21" s="124">
        <v>21</v>
      </c>
      <c r="AA21" s="137"/>
      <c r="AC21" s="151">
        <v>1</v>
      </c>
      <c r="AE21" s="137">
        <f t="shared" si="1"/>
        <v>4</v>
      </c>
      <c r="AF21" s="124" t="str">
        <f>IF($AE22&gt;$AE21, IFERROR(MATCH($AE21, $AE22:$AE$90, 0)-1, ROW($AF$90)-ROW()), "")</f>
        <v/>
      </c>
      <c r="AG21" s="138">
        <f t="shared" si="2"/>
        <v>-1</v>
      </c>
      <c r="AH21" s="139" t="str">
        <f t="shared" si="3"/>
        <v/>
      </c>
      <c r="AI21" s="140" t="str">
        <f t="shared" si="4"/>
        <v/>
      </c>
    </row>
    <row r="22" spans="1:35" s="124" customFormat="1" ht="52.5" customHeight="1" thickBot="1" x14ac:dyDescent="0.3">
      <c r="A22" s="62" t="str">
        <f t="shared" si="0"/>
        <v/>
      </c>
      <c r="B22" s="133"/>
      <c r="C22" s="133" t="s">
        <v>56</v>
      </c>
      <c r="D22" s="133" t="s">
        <v>56</v>
      </c>
      <c r="E22" s="133" t="s">
        <v>56</v>
      </c>
      <c r="F22" s="133" t="s">
        <v>73</v>
      </c>
      <c r="G22" s="133"/>
      <c r="H22" s="133"/>
      <c r="I22" s="133"/>
      <c r="J22" s="133"/>
      <c r="L22" s="134">
        <v>7332</v>
      </c>
      <c r="M22" s="135">
        <f>Begroting!N22</f>
        <v>0</v>
      </c>
      <c r="N22" s="147"/>
      <c r="O22" s="147"/>
      <c r="P22" s="136"/>
      <c r="Z22" s="124">
        <v>22</v>
      </c>
      <c r="AA22" s="137"/>
      <c r="AC22" s="151">
        <v>-1</v>
      </c>
      <c r="AE22" s="137">
        <f t="shared" si="1"/>
        <v>4</v>
      </c>
      <c r="AF22" s="124">
        <f>IF($AE23&gt;$AE22, IFERROR(MATCH($AE22, $AE23:$AE$90, 0)-1, ROW($AF$90)-ROW()), "")</f>
        <v>10</v>
      </c>
      <c r="AG22" s="138">
        <f t="shared" si="2"/>
        <v>-1</v>
      </c>
      <c r="AH22" s="139" t="str">
        <f t="shared" si="3"/>
        <v/>
      </c>
      <c r="AI22" s="140" t="str">
        <f t="shared" si="4"/>
        <v/>
      </c>
    </row>
    <row r="23" spans="1:35" s="124" customFormat="1" ht="52.5" customHeight="1" thickBot="1" x14ac:dyDescent="0.3">
      <c r="A23" s="62" t="str">
        <f t="shared" si="0"/>
        <v/>
      </c>
      <c r="B23" s="133"/>
      <c r="C23" s="133" t="s">
        <v>56</v>
      </c>
      <c r="D23" s="133" t="s">
        <v>56</v>
      </c>
      <c r="E23" s="133" t="s">
        <v>56</v>
      </c>
      <c r="F23" s="133" t="s">
        <v>56</v>
      </c>
      <c r="G23" s="187" t="s">
        <v>74</v>
      </c>
      <c r="H23" s="187"/>
      <c r="I23" s="187"/>
      <c r="J23" s="187"/>
      <c r="K23" s="187"/>
      <c r="L23" s="134"/>
      <c r="M23" s="135">
        <f>Begroting!N23</f>
        <v>0</v>
      </c>
      <c r="N23" s="147"/>
      <c r="O23" s="147"/>
      <c r="P23" s="136"/>
      <c r="Z23" s="124">
        <v>23</v>
      </c>
      <c r="AA23" s="137"/>
      <c r="AC23" s="151">
        <v>1</v>
      </c>
      <c r="AE23" s="137">
        <f t="shared" si="1"/>
        <v>5</v>
      </c>
      <c r="AF23" s="124" t="str">
        <f>IF($AE26&gt;$AE23, IFERROR(MATCH($AE23, $AE26:$AE$90, 0)-1, ROW($AF$90)-ROW()), "")</f>
        <v/>
      </c>
      <c r="AG23" s="138">
        <f>IF(SUM(M23:O23)&lt;&gt;0, IF(AC23&lt;&gt;"", IF(ISNUMBER(AC23), AC23, IF(SUMIFS(M23:O23,M23:O23,AC23)&lt;&gt;0, 1, 0)), IF(AE26&lt;=AE23, 1, 0)), -1)</f>
        <v>-1</v>
      </c>
      <c r="AH23" s="139" t="str">
        <f t="shared" si="3"/>
        <v/>
      </c>
      <c r="AI23" s="140" t="str">
        <f t="shared" si="4"/>
        <v/>
      </c>
    </row>
    <row r="24" spans="1:35" s="124" customFormat="1" ht="52.5" customHeight="1" thickBot="1" x14ac:dyDescent="0.3">
      <c r="A24" s="62" t="str">
        <f t="shared" si="0"/>
        <v/>
      </c>
      <c r="B24" s="133"/>
      <c r="C24" s="133"/>
      <c r="D24" s="133"/>
      <c r="E24" s="133"/>
      <c r="F24" s="133"/>
      <c r="G24" s="155" t="s">
        <v>75</v>
      </c>
      <c r="H24" s="154"/>
      <c r="I24" s="154"/>
      <c r="J24" s="154"/>
      <c r="K24" s="154"/>
      <c r="L24" s="153"/>
      <c r="M24" s="135">
        <f>Begroting!N24</f>
        <v>0</v>
      </c>
      <c r="N24" s="147"/>
      <c r="O24" s="147"/>
      <c r="P24" s="136"/>
      <c r="Z24" s="124">
        <v>24</v>
      </c>
      <c r="AA24" s="137"/>
      <c r="AC24" s="151">
        <v>1</v>
      </c>
      <c r="AE24" s="137">
        <v>5</v>
      </c>
      <c r="AG24" s="138">
        <f t="shared" ref="AG24:AG25" si="5">IF(SUM(M24:O24)&lt;&gt;0, IF(AC24&lt;&gt;"", IF(ISNUMBER(AC24), AC24, IF(SUMIFS(M24:O24,M24:O24,AC24)&lt;&gt;0, 1, 0)), IF(AE27&lt;=AE24, 1, 0)), -1)</f>
        <v>-1</v>
      </c>
      <c r="AH24" s="139" t="str">
        <f t="shared" ref="AH24:AH25" si="6">IF(AG24&gt;0, IF(P24="", "| Toelichting verplicht"&amp;
    IF(AND(AC24&lt;&gt;"", NOT(ISNUMBER(AC24))),
        " indien "&amp;IF(AD24&lt;&gt;"",
            AD24&amp;".  ",
            "'M"&amp;ROW()&amp;"'"&amp;AC24&amp;".  "), "."), ""), "")</f>
        <v/>
      </c>
      <c r="AI24" s="140" t="str">
        <f t="shared" ref="AI24:AI25" si="7">AH24</f>
        <v/>
      </c>
    </row>
    <row r="25" spans="1:35" s="124" customFormat="1" ht="52.5" customHeight="1" thickBot="1" x14ac:dyDescent="0.3">
      <c r="A25" s="62" t="str">
        <f t="shared" si="0"/>
        <v/>
      </c>
      <c r="B25" s="133"/>
      <c r="C25" s="133"/>
      <c r="D25" s="133"/>
      <c r="E25" s="133"/>
      <c r="F25" s="133"/>
      <c r="G25" s="155" t="s">
        <v>76</v>
      </c>
      <c r="H25" s="154"/>
      <c r="I25" s="154"/>
      <c r="J25" s="154"/>
      <c r="K25" s="154"/>
      <c r="L25" s="153"/>
      <c r="M25" s="135">
        <f>Begroting!N25</f>
        <v>0</v>
      </c>
      <c r="N25" s="147"/>
      <c r="O25" s="147"/>
      <c r="P25" s="136"/>
      <c r="Z25" s="124">
        <v>25</v>
      </c>
      <c r="AA25" s="137"/>
      <c r="AC25" s="151">
        <v>1</v>
      </c>
      <c r="AE25" s="137">
        <v>5</v>
      </c>
      <c r="AG25" s="138">
        <f t="shared" si="5"/>
        <v>-1</v>
      </c>
      <c r="AH25" s="139" t="str">
        <f t="shared" si="6"/>
        <v/>
      </c>
      <c r="AI25" s="140" t="str">
        <f t="shared" si="7"/>
        <v/>
      </c>
    </row>
    <row r="26" spans="1:35" s="124" customFormat="1" ht="52.5" customHeight="1" thickBot="1" x14ac:dyDescent="0.3">
      <c r="A26" s="62" t="str">
        <f t="shared" si="0"/>
        <v/>
      </c>
      <c r="B26" s="133"/>
      <c r="C26" s="133" t="s">
        <v>56</v>
      </c>
      <c r="D26" s="133" t="s">
        <v>56</v>
      </c>
      <c r="E26" s="133" t="s">
        <v>56</v>
      </c>
      <c r="F26" s="133" t="s">
        <v>56</v>
      </c>
      <c r="G26" s="156" t="s">
        <v>77</v>
      </c>
      <c r="H26" s="156"/>
      <c r="I26" s="156"/>
      <c r="J26" s="156"/>
      <c r="K26" s="157"/>
      <c r="L26" s="134"/>
      <c r="M26" s="135">
        <f>Begroting!N26</f>
        <v>0</v>
      </c>
      <c r="N26" s="147"/>
      <c r="O26" s="147"/>
      <c r="P26" s="136"/>
      <c r="Z26" s="124">
        <v>26</v>
      </c>
      <c r="AA26" s="137"/>
      <c r="AC26" s="151">
        <v>1</v>
      </c>
      <c r="AE26" s="137">
        <f t="shared" si="1"/>
        <v>5</v>
      </c>
      <c r="AF26" s="124" t="str">
        <f>IF($AE27&gt;$AE26, IFERROR(MATCH($AE26, $AE27:$AE$90, 0)-1, ROW($AF$90)-ROW()), "")</f>
        <v/>
      </c>
      <c r="AG26" s="138">
        <f t="shared" si="2"/>
        <v>-1</v>
      </c>
      <c r="AH26" s="139" t="str">
        <f t="shared" si="3"/>
        <v/>
      </c>
      <c r="AI26" s="140" t="str">
        <f t="shared" si="4"/>
        <v/>
      </c>
    </row>
    <row r="27" spans="1:35" s="124" customFormat="1" ht="52.5" customHeight="1" thickBot="1" x14ac:dyDescent="0.3">
      <c r="A27" s="62" t="str">
        <f t="shared" si="0"/>
        <v/>
      </c>
      <c r="B27" s="133"/>
      <c r="C27" s="133"/>
      <c r="D27" s="133"/>
      <c r="E27" s="133"/>
      <c r="F27" s="133"/>
      <c r="G27" s="133" t="s">
        <v>78</v>
      </c>
      <c r="H27" s="133"/>
      <c r="I27" s="133"/>
      <c r="J27" s="133"/>
      <c r="L27" s="134"/>
      <c r="M27" s="135">
        <f>Begroting!N27</f>
        <v>0</v>
      </c>
      <c r="N27" s="147"/>
      <c r="O27" s="147"/>
      <c r="P27" s="136"/>
      <c r="Z27" s="124">
        <v>27</v>
      </c>
      <c r="AA27" s="137"/>
      <c r="AC27" s="151">
        <v>1</v>
      </c>
      <c r="AE27" s="137">
        <f t="shared" si="1"/>
        <v>5</v>
      </c>
      <c r="AF27" s="124" t="str">
        <f>IF($AE28&gt;$AE27, IFERROR(MATCH($AE27, $AE28:$AE$90, 0)-1, ROW($AF$90)-ROW()), "")</f>
        <v/>
      </c>
      <c r="AG27" s="138">
        <f t="shared" si="2"/>
        <v>-1</v>
      </c>
      <c r="AH27" s="139" t="str">
        <f t="shared" si="3"/>
        <v/>
      </c>
      <c r="AI27" s="140" t="str">
        <f t="shared" si="4"/>
        <v/>
      </c>
    </row>
    <row r="28" spans="1:35" s="124" customFormat="1" ht="52.5" customHeight="1" thickBot="1" x14ac:dyDescent="0.3">
      <c r="A28" s="62" t="str">
        <f t="shared" si="0"/>
        <v/>
      </c>
      <c r="B28" s="133"/>
      <c r="C28" s="133"/>
      <c r="D28" s="133"/>
      <c r="E28" s="133"/>
      <c r="F28" s="133"/>
      <c r="G28" s="133" t="s">
        <v>79</v>
      </c>
      <c r="H28" s="133"/>
      <c r="I28" s="133"/>
      <c r="J28" s="133"/>
      <c r="L28" s="134"/>
      <c r="M28" s="135">
        <f>Begroting!N28</f>
        <v>0</v>
      </c>
      <c r="N28" s="147"/>
      <c r="O28" s="147"/>
      <c r="P28" s="136"/>
      <c r="Z28" s="124">
        <v>28</v>
      </c>
      <c r="AA28" s="137"/>
      <c r="AC28" s="151">
        <v>1</v>
      </c>
      <c r="AE28" s="137">
        <f t="shared" si="1"/>
        <v>5</v>
      </c>
      <c r="AF28" s="124" t="str">
        <f>IF($AE29&gt;$AE28, IFERROR(MATCH($AE28, $AE29:$AE$90, 0)-1, ROW($AF$90)-ROW()), "")</f>
        <v/>
      </c>
      <c r="AG28" s="138">
        <f t="shared" si="2"/>
        <v>-1</v>
      </c>
      <c r="AH28" s="139" t="str">
        <f t="shared" si="3"/>
        <v/>
      </c>
      <c r="AI28" s="140" t="str">
        <f t="shared" si="4"/>
        <v/>
      </c>
    </row>
    <row r="29" spans="1:35" s="124" customFormat="1" ht="52.5" hidden="1" customHeight="1" thickBot="1" x14ac:dyDescent="0.3">
      <c r="A29" s="62" t="str">
        <f t="shared" si="0"/>
        <v/>
      </c>
      <c r="B29" s="133"/>
      <c r="C29" s="133"/>
      <c r="D29" s="133"/>
      <c r="E29" s="133"/>
      <c r="F29" s="133"/>
      <c r="G29" s="133" t="s">
        <v>80</v>
      </c>
      <c r="H29" s="133"/>
      <c r="I29" s="133"/>
      <c r="J29" s="133"/>
      <c r="L29" s="134"/>
      <c r="M29" s="135">
        <f>Begroting!N29</f>
        <v>0</v>
      </c>
      <c r="N29" s="147"/>
      <c r="O29" s="147"/>
      <c r="P29" s="136"/>
      <c r="Z29" s="124">
        <v>29</v>
      </c>
      <c r="AA29" s="137"/>
      <c r="AC29" s="151">
        <v>1</v>
      </c>
      <c r="AE29" s="137">
        <f t="shared" si="1"/>
        <v>5</v>
      </c>
      <c r="AF29" s="124" t="str">
        <f>IF($AE30&gt;$AE29, IFERROR(MATCH($AE29, $AE30:$AE$90, 0)-1, ROW($AF$90)-ROW()), "")</f>
        <v/>
      </c>
      <c r="AG29" s="138">
        <f t="shared" si="2"/>
        <v>-1</v>
      </c>
      <c r="AH29" s="139" t="str">
        <f t="shared" si="3"/>
        <v/>
      </c>
      <c r="AI29" s="140" t="str">
        <f t="shared" si="4"/>
        <v/>
      </c>
    </row>
    <row r="30" spans="1:35" s="124" customFormat="1" ht="52.5" hidden="1" customHeight="1" thickBot="1" x14ac:dyDescent="0.3">
      <c r="A30" s="62" t="str">
        <f t="shared" si="0"/>
        <v/>
      </c>
      <c r="B30" s="133"/>
      <c r="C30" s="133"/>
      <c r="D30" s="133"/>
      <c r="E30" s="133"/>
      <c r="F30" s="133"/>
      <c r="G30" s="133" t="s">
        <v>81</v>
      </c>
      <c r="H30" s="133"/>
      <c r="I30" s="133"/>
      <c r="J30" s="133"/>
      <c r="L30" s="134"/>
      <c r="M30" s="135">
        <f>Begroting!N30</f>
        <v>0</v>
      </c>
      <c r="N30" s="147"/>
      <c r="O30" s="147"/>
      <c r="P30" s="136"/>
      <c r="Z30" s="124">
        <v>30</v>
      </c>
      <c r="AA30" s="137"/>
      <c r="AC30" s="151">
        <v>1</v>
      </c>
      <c r="AE30" s="137">
        <f t="shared" si="1"/>
        <v>5</v>
      </c>
      <c r="AF30" s="124" t="str">
        <f>IF($AE31&gt;$AE30, IFERROR(MATCH($AE30, $AE31:$AE$90, 0)-1, ROW($AF$90)-ROW()), "")</f>
        <v/>
      </c>
      <c r="AG30" s="138">
        <f t="shared" si="2"/>
        <v>-1</v>
      </c>
      <c r="AH30" s="139" t="str">
        <f t="shared" si="3"/>
        <v/>
      </c>
      <c r="AI30" s="140" t="str">
        <f t="shared" si="4"/>
        <v/>
      </c>
    </row>
    <row r="31" spans="1:35" s="124" customFormat="1" ht="52.5" hidden="1" customHeight="1" thickBot="1" x14ac:dyDescent="0.3">
      <c r="A31" s="62" t="str">
        <f t="shared" si="0"/>
        <v/>
      </c>
      <c r="B31" s="133"/>
      <c r="C31" s="133"/>
      <c r="D31" s="133"/>
      <c r="E31" s="133"/>
      <c r="F31" s="133"/>
      <c r="G31" s="133" t="s">
        <v>82</v>
      </c>
      <c r="H31" s="133"/>
      <c r="I31" s="133"/>
      <c r="J31" s="133"/>
      <c r="L31" s="134"/>
      <c r="M31" s="135">
        <f>Begroting!N31</f>
        <v>0</v>
      </c>
      <c r="N31" s="147"/>
      <c r="O31" s="147"/>
      <c r="P31" s="136"/>
      <c r="Z31" s="124">
        <v>31</v>
      </c>
      <c r="AA31" s="137"/>
      <c r="AC31" s="151">
        <v>1</v>
      </c>
      <c r="AE31" s="137">
        <f t="shared" si="1"/>
        <v>5</v>
      </c>
      <c r="AF31" s="124" t="str">
        <f>IF($AE32&gt;$AE31, IFERROR(MATCH($AE31, $AE32:$AE$90, 0)-1, ROW($AF$90)-ROW()), "")</f>
        <v/>
      </c>
      <c r="AG31" s="138">
        <f t="shared" si="2"/>
        <v>-1</v>
      </c>
      <c r="AH31" s="139" t="str">
        <f t="shared" si="3"/>
        <v/>
      </c>
      <c r="AI31" s="140" t="str">
        <f t="shared" si="4"/>
        <v/>
      </c>
    </row>
    <row r="32" spans="1:35" s="124" customFormat="1" ht="52.5" customHeight="1" thickBot="1" x14ac:dyDescent="0.3">
      <c r="A32" s="62" t="str">
        <f t="shared" si="0"/>
        <v/>
      </c>
      <c r="B32" s="133"/>
      <c r="C32" s="133"/>
      <c r="D32" s="133"/>
      <c r="E32" s="133"/>
      <c r="F32" s="133"/>
      <c r="G32" s="133" t="s">
        <v>83</v>
      </c>
      <c r="H32" s="133"/>
      <c r="I32" s="133"/>
      <c r="J32" s="133"/>
      <c r="L32" s="134"/>
      <c r="M32" s="135">
        <f>Begroting!N32</f>
        <v>0</v>
      </c>
      <c r="N32" s="147"/>
      <c r="O32" s="147"/>
      <c r="P32" s="136"/>
      <c r="Z32" s="124">
        <v>32</v>
      </c>
      <c r="AA32" s="137"/>
      <c r="AC32" s="151">
        <v>1</v>
      </c>
      <c r="AE32" s="137">
        <f t="shared" si="1"/>
        <v>5</v>
      </c>
      <c r="AF32" s="124" t="str">
        <f>IF($AE33&gt;$AE32, IFERROR(MATCH($AE32, $AE33:$AE$90, 0)-1, ROW($AF$90)-ROW()), "")</f>
        <v/>
      </c>
      <c r="AG32" s="138">
        <f t="shared" si="2"/>
        <v>-1</v>
      </c>
      <c r="AH32" s="139" t="str">
        <f t="shared" si="3"/>
        <v/>
      </c>
      <c r="AI32" s="140" t="str">
        <f t="shared" si="4"/>
        <v/>
      </c>
    </row>
    <row r="33" spans="1:35" s="124" customFormat="1" ht="52.5" customHeight="1" thickBot="1" x14ac:dyDescent="0.3">
      <c r="A33" s="62" t="str">
        <f t="shared" si="0"/>
        <v/>
      </c>
      <c r="B33" s="133"/>
      <c r="C33" s="133" t="s">
        <v>56</v>
      </c>
      <c r="D33" s="133" t="s">
        <v>56</v>
      </c>
      <c r="E33" s="133" t="s">
        <v>56</v>
      </c>
      <c r="F33" s="133" t="s">
        <v>84</v>
      </c>
      <c r="G33" s="133"/>
      <c r="H33" s="133"/>
      <c r="I33" s="133"/>
      <c r="J33" s="133"/>
      <c r="L33" s="134">
        <v>7333</v>
      </c>
      <c r="M33" s="135">
        <f>Begroting!N33</f>
        <v>0</v>
      </c>
      <c r="N33" s="147"/>
      <c r="O33" s="147"/>
      <c r="P33" s="136"/>
      <c r="Z33" s="124">
        <v>33</v>
      </c>
      <c r="AA33" s="137"/>
      <c r="AC33" s="151">
        <v>1</v>
      </c>
      <c r="AE33" s="137">
        <f t="shared" si="1"/>
        <v>4</v>
      </c>
      <c r="AF33" s="124" t="str">
        <f>IF($AE34&gt;$AE33, IFERROR(MATCH($AE33, $AE34:$AE$90, 0)-1, ROW($AF$90)-ROW()), "")</f>
        <v/>
      </c>
      <c r="AG33" s="138">
        <f t="shared" si="2"/>
        <v>-1</v>
      </c>
      <c r="AH33" s="139" t="str">
        <f t="shared" si="3"/>
        <v/>
      </c>
      <c r="AI33" s="140" t="str">
        <f t="shared" si="4"/>
        <v/>
      </c>
    </row>
    <row r="34" spans="1:35" s="124" customFormat="1" ht="52.5" customHeight="1" thickBot="1" x14ac:dyDescent="0.3">
      <c r="A34" s="62" t="str">
        <f t="shared" si="0"/>
        <v/>
      </c>
      <c r="B34" s="133"/>
      <c r="C34" s="133" t="s">
        <v>56</v>
      </c>
      <c r="D34" s="133" t="s">
        <v>56</v>
      </c>
      <c r="E34" s="133" t="s">
        <v>56</v>
      </c>
      <c r="F34" s="133" t="s">
        <v>85</v>
      </c>
      <c r="G34" s="133"/>
      <c r="H34" s="133"/>
      <c r="I34" s="133"/>
      <c r="J34" s="133"/>
      <c r="L34" s="134">
        <v>7334</v>
      </c>
      <c r="M34" s="135">
        <f>Begroting!N34</f>
        <v>0</v>
      </c>
      <c r="N34" s="147"/>
      <c r="O34" s="147"/>
      <c r="P34" s="136"/>
      <c r="Z34" s="124">
        <v>34</v>
      </c>
      <c r="AA34" s="137"/>
      <c r="AC34" s="151">
        <v>1</v>
      </c>
      <c r="AE34" s="137">
        <f t="shared" si="1"/>
        <v>4</v>
      </c>
      <c r="AF34" s="124" t="str">
        <f>IF($AE35&gt;$AE34, IFERROR(MATCH($AE34, $AE35:$AE$90, 0)-1, ROW($AF$90)-ROW()), "")</f>
        <v/>
      </c>
      <c r="AG34" s="138">
        <f t="shared" si="2"/>
        <v>-1</v>
      </c>
      <c r="AH34" s="139" t="str">
        <f t="shared" si="3"/>
        <v/>
      </c>
      <c r="AI34" s="140" t="str">
        <f t="shared" si="4"/>
        <v/>
      </c>
    </row>
    <row r="35" spans="1:35" s="124" customFormat="1" ht="52.5" customHeight="1" thickBot="1" x14ac:dyDescent="0.3">
      <c r="A35" s="62" t="str">
        <f t="shared" si="0"/>
        <v/>
      </c>
      <c r="B35" s="133"/>
      <c r="C35" s="133" t="s">
        <v>56</v>
      </c>
      <c r="D35" s="133" t="s">
        <v>56</v>
      </c>
      <c r="E35" s="133" t="s">
        <v>56</v>
      </c>
      <c r="F35" s="133" t="s">
        <v>86</v>
      </c>
      <c r="G35" s="133"/>
      <c r="H35" s="133"/>
      <c r="I35" s="133"/>
      <c r="J35" s="133"/>
      <c r="L35" s="134">
        <v>7335</v>
      </c>
      <c r="M35" s="135">
        <f>Begroting!N35</f>
        <v>0</v>
      </c>
      <c r="N35" s="147"/>
      <c r="O35" s="147"/>
      <c r="P35" s="136"/>
      <c r="Z35" s="124">
        <v>35</v>
      </c>
      <c r="AA35" s="137"/>
      <c r="AC35" s="151">
        <v>1</v>
      </c>
      <c r="AE35" s="137">
        <f t="shared" si="1"/>
        <v>4</v>
      </c>
      <c r="AF35" s="124" t="str">
        <f>IF($AE36&gt;$AE35, IFERROR(MATCH($AE35, $AE36:$AE$90, 0)-1, ROW($AF$90)-ROW()), "")</f>
        <v/>
      </c>
      <c r="AG35" s="138">
        <f t="shared" si="2"/>
        <v>-1</v>
      </c>
      <c r="AH35" s="139" t="str">
        <f t="shared" si="3"/>
        <v/>
      </c>
      <c r="AI35" s="140" t="str">
        <f t="shared" si="4"/>
        <v/>
      </c>
    </row>
    <row r="36" spans="1:35" s="124" customFormat="1" ht="52.5" customHeight="1" thickBot="1" x14ac:dyDescent="0.3">
      <c r="A36" s="62" t="str">
        <f t="shared" si="0"/>
        <v/>
      </c>
      <c r="B36" s="133"/>
      <c r="C36" s="133" t="s">
        <v>56</v>
      </c>
      <c r="D36" s="133" t="s">
        <v>56</v>
      </c>
      <c r="E36" s="133" t="s">
        <v>56</v>
      </c>
      <c r="F36" s="133" t="s">
        <v>87</v>
      </c>
      <c r="G36" s="133"/>
      <c r="H36" s="133"/>
      <c r="I36" s="133"/>
      <c r="J36" s="133"/>
      <c r="L36" s="134">
        <v>7336</v>
      </c>
      <c r="M36" s="135">
        <f>Begroting!N36</f>
        <v>0</v>
      </c>
      <c r="N36" s="147"/>
      <c r="O36" s="147"/>
      <c r="P36" s="136"/>
      <c r="Z36" s="124">
        <v>36</v>
      </c>
      <c r="AA36" s="137"/>
      <c r="AC36" s="151">
        <v>1</v>
      </c>
      <c r="AE36" s="137">
        <f t="shared" si="1"/>
        <v>4</v>
      </c>
      <c r="AF36" s="124" t="str">
        <f>IF($AE37&gt;$AE36, IFERROR(MATCH($AE36, $AE37:$AE$90, 0)-1, ROW($AF$90)-ROW()), "")</f>
        <v/>
      </c>
      <c r="AG36" s="138">
        <f t="shared" si="2"/>
        <v>-1</v>
      </c>
      <c r="AH36" s="139" t="str">
        <f t="shared" si="3"/>
        <v/>
      </c>
      <c r="AI36" s="140" t="str">
        <f t="shared" si="4"/>
        <v/>
      </c>
    </row>
    <row r="37" spans="1:35" s="124" customFormat="1" ht="52.5" customHeight="1" thickBot="1" x14ac:dyDescent="0.3">
      <c r="A37" s="62" t="str">
        <f t="shared" si="0"/>
        <v/>
      </c>
      <c r="B37" s="133"/>
      <c r="C37" s="133" t="s">
        <v>56</v>
      </c>
      <c r="D37" s="133" t="s">
        <v>56</v>
      </c>
      <c r="E37" s="133" t="s">
        <v>56</v>
      </c>
      <c r="F37" s="133" t="s">
        <v>88</v>
      </c>
      <c r="G37" s="133"/>
      <c r="H37" s="133"/>
      <c r="I37" s="133"/>
      <c r="J37" s="133"/>
      <c r="L37" s="134">
        <v>7338</v>
      </c>
      <c r="M37" s="135">
        <f>Begroting!N37</f>
        <v>0</v>
      </c>
      <c r="N37" s="147"/>
      <c r="O37" s="147"/>
      <c r="P37" s="136"/>
      <c r="Z37" s="124">
        <v>37</v>
      </c>
      <c r="AA37" s="137"/>
      <c r="AC37" s="151">
        <v>1</v>
      </c>
      <c r="AE37" s="137">
        <f t="shared" si="1"/>
        <v>4</v>
      </c>
      <c r="AF37" s="124" t="str">
        <f>IF($AE38&gt;$AE37, IFERROR(MATCH($AE37, $AE38:$AE$90, 0)-1, ROW($AF$90)-ROW()), "")</f>
        <v/>
      </c>
      <c r="AG37" s="138">
        <f t="shared" si="2"/>
        <v>-1</v>
      </c>
      <c r="AH37" s="139" t="str">
        <f t="shared" si="3"/>
        <v/>
      </c>
      <c r="AI37" s="140" t="str">
        <f t="shared" si="4"/>
        <v/>
      </c>
    </row>
    <row r="38" spans="1:35" s="124" customFormat="1" ht="52.5" customHeight="1" thickBot="1" x14ac:dyDescent="0.3">
      <c r="A38" s="62" t="str">
        <f t="shared" si="0"/>
        <v/>
      </c>
      <c r="B38" s="133"/>
      <c r="C38" s="133" t="s">
        <v>56</v>
      </c>
      <c r="D38" s="133" t="s">
        <v>56</v>
      </c>
      <c r="E38" s="133" t="s">
        <v>89</v>
      </c>
      <c r="F38" s="133"/>
      <c r="G38" s="133"/>
      <c r="H38" s="133"/>
      <c r="I38" s="133"/>
      <c r="J38" s="133"/>
      <c r="L38" s="134">
        <v>734</v>
      </c>
      <c r="M38" s="135">
        <f>Begroting!N38</f>
        <v>0</v>
      </c>
      <c r="N38" s="147"/>
      <c r="O38" s="147"/>
      <c r="P38" s="136"/>
      <c r="Z38" s="124">
        <v>38</v>
      </c>
      <c r="AA38" s="137"/>
      <c r="AC38" s="151">
        <v>1</v>
      </c>
      <c r="AE38" s="137">
        <f t="shared" si="1"/>
        <v>3</v>
      </c>
      <c r="AF38" s="124">
        <f>IF($AE39&gt;$AE38, IFERROR(MATCH($AE38, $AE39:$AE$90, 0)-1, ROW($AF$90)-ROW()), "")</f>
        <v>4</v>
      </c>
      <c r="AG38" s="138">
        <f t="shared" si="2"/>
        <v>-1</v>
      </c>
      <c r="AH38" s="139" t="str">
        <f t="shared" si="3"/>
        <v/>
      </c>
      <c r="AI38" s="140" t="str">
        <f t="shared" si="4"/>
        <v/>
      </c>
    </row>
    <row r="39" spans="1:35" s="124" customFormat="1" ht="52.5" customHeight="1" thickBot="1" x14ac:dyDescent="0.3">
      <c r="A39" s="62" t="str">
        <f t="shared" ref="A39:A70" si="8">IF(AI39&lt;&gt;"", "✘", "")</f>
        <v/>
      </c>
      <c r="B39" s="133"/>
      <c r="C39" s="133"/>
      <c r="D39" s="133"/>
      <c r="E39" s="133"/>
      <c r="F39" s="133" t="s">
        <v>159</v>
      </c>
      <c r="G39" s="133"/>
      <c r="H39" s="133"/>
      <c r="I39" s="133"/>
      <c r="J39" s="133"/>
      <c r="L39" s="134">
        <v>7340</v>
      </c>
      <c r="M39" s="135">
        <f>Begroting!N39</f>
        <v>0</v>
      </c>
      <c r="N39" s="147"/>
      <c r="O39" s="147"/>
      <c r="P39" s="136"/>
      <c r="Z39" s="124">
        <v>39</v>
      </c>
      <c r="AA39" s="137"/>
      <c r="AC39" s="151">
        <v>-1</v>
      </c>
      <c r="AE39" s="137">
        <f t="shared" si="1"/>
        <v>4</v>
      </c>
      <c r="AF39" s="124" t="str">
        <f>IF($AE40&gt;$AE39, IFERROR(MATCH($AE39, $AE40:$AE$90, 0)-1, ROW($AF$90)-ROW()), "")</f>
        <v/>
      </c>
      <c r="AG39" s="138">
        <f t="shared" si="2"/>
        <v>-1</v>
      </c>
      <c r="AH39" s="139" t="str">
        <f t="shared" si="3"/>
        <v/>
      </c>
      <c r="AI39" s="140" t="str">
        <f t="shared" si="4"/>
        <v/>
      </c>
    </row>
    <row r="40" spans="1:35" s="124" customFormat="1" ht="52.5" customHeight="1" thickBot="1" x14ac:dyDescent="0.3">
      <c r="A40" s="62" t="str">
        <f t="shared" si="8"/>
        <v/>
      </c>
      <c r="B40" s="133"/>
      <c r="C40" s="133"/>
      <c r="D40" s="133"/>
      <c r="E40" s="133"/>
      <c r="F40" s="133" t="s">
        <v>160</v>
      </c>
      <c r="G40" s="133"/>
      <c r="H40" s="133"/>
      <c r="I40" s="133"/>
      <c r="J40" s="133"/>
      <c r="L40" s="134">
        <v>7341</v>
      </c>
      <c r="M40" s="135">
        <f>Begroting!N40</f>
        <v>0</v>
      </c>
      <c r="N40" s="147"/>
      <c r="O40" s="147"/>
      <c r="P40" s="136"/>
      <c r="Z40" s="124">
        <v>40</v>
      </c>
      <c r="AA40" s="137"/>
      <c r="AC40" s="151">
        <v>-1</v>
      </c>
      <c r="AE40" s="137">
        <f t="shared" si="1"/>
        <v>4</v>
      </c>
      <c r="AF40" s="124" t="str">
        <f>IF($AE41&gt;$AE40, IFERROR(MATCH($AE40, $AE41:$AE$90, 0)-1, ROW($AF$90)-ROW()), "")</f>
        <v/>
      </c>
      <c r="AG40" s="138">
        <f t="shared" si="2"/>
        <v>-1</v>
      </c>
      <c r="AH40" s="139" t="str">
        <f t="shared" si="3"/>
        <v/>
      </c>
      <c r="AI40" s="140" t="str">
        <f t="shared" si="4"/>
        <v/>
      </c>
    </row>
    <row r="41" spans="1:35" s="124" customFormat="1" ht="52.5" customHeight="1" thickBot="1" x14ac:dyDescent="0.3">
      <c r="A41" s="62" t="str">
        <f t="shared" si="8"/>
        <v/>
      </c>
      <c r="B41" s="133"/>
      <c r="C41" s="133"/>
      <c r="D41" s="133"/>
      <c r="E41" s="133"/>
      <c r="F41" s="133" t="s">
        <v>161</v>
      </c>
      <c r="G41" s="133"/>
      <c r="H41" s="133"/>
      <c r="I41" s="133"/>
      <c r="J41" s="133"/>
      <c r="L41" s="134">
        <v>7342</v>
      </c>
      <c r="M41" s="135">
        <f>Begroting!N41</f>
        <v>0</v>
      </c>
      <c r="N41" s="147"/>
      <c r="O41" s="147"/>
      <c r="P41" s="136"/>
      <c r="Z41" s="124">
        <v>41</v>
      </c>
      <c r="AA41" s="137"/>
      <c r="AC41" s="151">
        <v>-1</v>
      </c>
      <c r="AE41" s="137">
        <f t="shared" si="1"/>
        <v>4</v>
      </c>
      <c r="AF41" s="124" t="str">
        <f>IF($AE42&gt;$AE41, IFERROR(MATCH($AE41, $AE42:$AE$90, 0)-1, ROW($AF$90)-ROW()), "")</f>
        <v/>
      </c>
      <c r="AG41" s="138">
        <f t="shared" si="2"/>
        <v>-1</v>
      </c>
      <c r="AH41" s="139" t="str">
        <f t="shared" si="3"/>
        <v/>
      </c>
      <c r="AI41" s="140" t="str">
        <f t="shared" si="4"/>
        <v/>
      </c>
    </row>
    <row r="42" spans="1:35" s="124" customFormat="1" ht="52.5" customHeight="1" thickBot="1" x14ac:dyDescent="0.3">
      <c r="A42" s="62" t="str">
        <f t="shared" si="8"/>
        <v/>
      </c>
      <c r="B42" s="133"/>
      <c r="C42" s="133"/>
      <c r="D42" s="133"/>
      <c r="E42" s="133"/>
      <c r="F42" s="133" t="s">
        <v>93</v>
      </c>
      <c r="G42" s="133"/>
      <c r="H42" s="133"/>
      <c r="I42" s="133"/>
      <c r="J42" s="133"/>
      <c r="L42" s="134">
        <v>7348</v>
      </c>
      <c r="M42" s="135">
        <f>Begroting!N42</f>
        <v>0</v>
      </c>
      <c r="N42" s="147"/>
      <c r="O42" s="147"/>
      <c r="P42" s="136"/>
      <c r="Z42" s="124">
        <v>42</v>
      </c>
      <c r="AA42" s="137"/>
      <c r="AC42" s="151">
        <v>-1</v>
      </c>
      <c r="AE42" s="137">
        <f t="shared" si="1"/>
        <v>4</v>
      </c>
      <c r="AF42" s="124" t="str">
        <f>IF($AE43&gt;$AE42, IFERROR(MATCH($AE42, $AE43:$AE$90, 0)-1, ROW($AF$90)-ROW()), "")</f>
        <v/>
      </c>
      <c r="AG42" s="138">
        <f t="shared" si="2"/>
        <v>-1</v>
      </c>
      <c r="AH42" s="139" t="str">
        <f t="shared" si="3"/>
        <v/>
      </c>
      <c r="AI42" s="140" t="str">
        <f t="shared" si="4"/>
        <v/>
      </c>
    </row>
    <row r="43" spans="1:35" s="124" customFormat="1" ht="52.5" customHeight="1" thickBot="1" x14ac:dyDescent="0.3">
      <c r="A43" s="62" t="str">
        <f t="shared" si="8"/>
        <v/>
      </c>
      <c r="B43" s="133"/>
      <c r="C43" s="133" t="s">
        <v>56</v>
      </c>
      <c r="D43" s="133" t="s">
        <v>56</v>
      </c>
      <c r="E43" s="133" t="s">
        <v>94</v>
      </c>
      <c r="F43" s="133"/>
      <c r="G43" s="133"/>
      <c r="H43" s="133"/>
      <c r="I43" s="133"/>
      <c r="J43" s="133"/>
      <c r="L43" s="134">
        <v>735</v>
      </c>
      <c r="M43" s="135">
        <f>Begroting!N43</f>
        <v>0</v>
      </c>
      <c r="N43" s="147"/>
      <c r="O43" s="147"/>
      <c r="P43" s="136"/>
      <c r="Z43" s="124">
        <v>43</v>
      </c>
      <c r="AA43" s="137"/>
      <c r="AC43" s="151">
        <v>1</v>
      </c>
      <c r="AE43" s="137">
        <f t="shared" si="1"/>
        <v>3</v>
      </c>
      <c r="AF43" s="124" t="str">
        <f>IF($AE44&gt;$AE43, IFERROR(MATCH($AE43, $AE44:$AE$90, 0)-1, ROW($AF$90)-ROW()), "")</f>
        <v/>
      </c>
      <c r="AG43" s="138">
        <f t="shared" si="2"/>
        <v>-1</v>
      </c>
      <c r="AH43" s="139" t="str">
        <f t="shared" si="3"/>
        <v/>
      </c>
      <c r="AI43" s="140" t="str">
        <f t="shared" si="4"/>
        <v/>
      </c>
    </row>
    <row r="44" spans="1:35" s="124" customFormat="1" ht="52.5" customHeight="1" thickBot="1" x14ac:dyDescent="0.3">
      <c r="A44" s="62" t="str">
        <f t="shared" si="8"/>
        <v/>
      </c>
      <c r="B44" s="133"/>
      <c r="C44" s="133" t="s">
        <v>56</v>
      </c>
      <c r="D44" s="133" t="s">
        <v>56</v>
      </c>
      <c r="E44" s="133" t="s">
        <v>95</v>
      </c>
      <c r="F44" s="133"/>
      <c r="G44" s="133"/>
      <c r="H44" s="133"/>
      <c r="I44" s="133"/>
      <c r="J44" s="133"/>
      <c r="L44" s="134">
        <v>736</v>
      </c>
      <c r="M44" s="135">
        <f>Begroting!N44</f>
        <v>0</v>
      </c>
      <c r="N44" s="147"/>
      <c r="O44" s="147"/>
      <c r="P44" s="136"/>
      <c r="Z44" s="124">
        <v>44</v>
      </c>
      <c r="AA44" s="137"/>
      <c r="AC44" s="151">
        <v>1</v>
      </c>
      <c r="AE44" s="137">
        <f t="shared" si="1"/>
        <v>3</v>
      </c>
      <c r="AF44" s="124" t="str">
        <f>IF($AE45&gt;$AE44, IFERROR(MATCH($AE44, $AE45:$AE$90, 0)-1, ROW($AF$90)-ROW()), "")</f>
        <v/>
      </c>
      <c r="AG44" s="138">
        <f t="shared" si="2"/>
        <v>-1</v>
      </c>
      <c r="AH44" s="139" t="str">
        <f t="shared" si="3"/>
        <v/>
      </c>
      <c r="AI44" s="140" t="str">
        <f t="shared" si="4"/>
        <v/>
      </c>
    </row>
    <row r="45" spans="1:35" s="124" customFormat="1" ht="52.5" customHeight="1" thickBot="1" x14ac:dyDescent="0.3">
      <c r="A45" s="62" t="str">
        <f t="shared" si="8"/>
        <v/>
      </c>
      <c r="B45" s="133"/>
      <c r="C45" s="133" t="s">
        <v>56</v>
      </c>
      <c r="D45" s="133" t="s">
        <v>162</v>
      </c>
      <c r="E45" s="133"/>
      <c r="F45" s="133"/>
      <c r="G45" s="133"/>
      <c r="H45" s="133"/>
      <c r="I45" s="133"/>
      <c r="J45" s="133"/>
      <c r="L45" s="134">
        <v>74</v>
      </c>
      <c r="M45" s="135">
        <f>Begroting!N45</f>
        <v>0</v>
      </c>
      <c r="N45" s="147"/>
      <c r="O45" s="147"/>
      <c r="P45" s="136"/>
      <c r="Z45" s="124">
        <v>45</v>
      </c>
      <c r="AA45" s="137"/>
      <c r="AC45" s="151">
        <v>1</v>
      </c>
      <c r="AE45" s="137">
        <f t="shared" si="1"/>
        <v>2</v>
      </c>
      <c r="AF45" s="124" t="str">
        <f>IF($AE46&gt;$AE45, IFERROR(MATCH($AE45, $AE46:$AE$90, 0)-1, ROW($AF$90)-ROW()), "")</f>
        <v/>
      </c>
      <c r="AG45" s="138">
        <f t="shared" si="2"/>
        <v>-1</v>
      </c>
      <c r="AH45" s="139" t="str">
        <f t="shared" si="3"/>
        <v/>
      </c>
      <c r="AI45" s="140" t="str">
        <f t="shared" si="4"/>
        <v/>
      </c>
    </row>
    <row r="46" spans="1:35" s="124" customFormat="1" ht="52.5" customHeight="1" thickBot="1" x14ac:dyDescent="0.3">
      <c r="A46" s="62" t="str">
        <f t="shared" si="8"/>
        <v/>
      </c>
      <c r="B46" s="133"/>
      <c r="C46" s="133" t="s">
        <v>56</v>
      </c>
      <c r="D46" s="133" t="s">
        <v>97</v>
      </c>
      <c r="E46" s="133"/>
      <c r="F46" s="133"/>
      <c r="G46" s="133"/>
      <c r="H46" s="133"/>
      <c r="I46" s="133"/>
      <c r="J46" s="133"/>
      <c r="L46" s="134" t="s">
        <v>98</v>
      </c>
      <c r="M46" s="135">
        <f>Begroting!N46</f>
        <v>0</v>
      </c>
      <c r="N46" s="147"/>
      <c r="O46" s="147"/>
      <c r="P46" s="136"/>
      <c r="Z46" s="124">
        <v>46</v>
      </c>
      <c r="AA46" s="137"/>
      <c r="AC46" s="151">
        <v>1</v>
      </c>
      <c r="AE46" s="137">
        <f t="shared" si="1"/>
        <v>2</v>
      </c>
      <c r="AF46" s="124" t="str">
        <f>IF($AE47&gt;$AE46, IFERROR(MATCH($AE46, $AE47:$AE$90, 0)-1, ROW($AF$90)-ROW()), "")</f>
        <v/>
      </c>
      <c r="AG46" s="138">
        <f t="shared" si="2"/>
        <v>-1</v>
      </c>
      <c r="AH46" s="139" t="str">
        <f t="shared" si="3"/>
        <v/>
      </c>
      <c r="AI46" s="140" t="str">
        <f t="shared" si="4"/>
        <v/>
      </c>
    </row>
    <row r="47" spans="1:35" s="124" customFormat="1" ht="52.5" customHeight="1" thickBot="1" x14ac:dyDescent="0.3">
      <c r="A47" s="62" t="str">
        <f t="shared" si="8"/>
        <v/>
      </c>
      <c r="B47" s="133"/>
      <c r="C47" s="133" t="s">
        <v>99</v>
      </c>
      <c r="D47" s="133"/>
      <c r="E47" s="133"/>
      <c r="F47" s="133"/>
      <c r="G47" s="133"/>
      <c r="H47" s="133"/>
      <c r="I47" s="133"/>
      <c r="J47" s="133"/>
      <c r="L47" s="134" t="s">
        <v>100</v>
      </c>
      <c r="M47" s="135">
        <f>Begroting!N47</f>
        <v>0</v>
      </c>
      <c r="N47" s="147"/>
      <c r="O47" s="147"/>
      <c r="P47" s="136"/>
      <c r="Z47" s="124">
        <v>47</v>
      </c>
      <c r="AA47" s="137"/>
      <c r="AC47" s="151">
        <v>-1</v>
      </c>
      <c r="AE47" s="137">
        <f t="shared" si="1"/>
        <v>1</v>
      </c>
      <c r="AF47" s="124">
        <f>IF($AE48&gt;$AE47, IFERROR(MATCH($AE47, $AE48:$AE$90, 0)-1, ROW($AF$90)-ROW()), "")</f>
        <v>39</v>
      </c>
      <c r="AG47" s="138">
        <f t="shared" si="2"/>
        <v>-1</v>
      </c>
      <c r="AH47" s="139" t="str">
        <f t="shared" si="3"/>
        <v/>
      </c>
      <c r="AI47" s="140" t="str">
        <f t="shared" si="4"/>
        <v/>
      </c>
    </row>
    <row r="48" spans="1:35" s="124" customFormat="1" ht="52.5" customHeight="1" thickBot="1" x14ac:dyDescent="0.3">
      <c r="A48" s="62" t="str">
        <f t="shared" si="8"/>
        <v/>
      </c>
      <c r="B48" s="133"/>
      <c r="C48" s="133" t="s">
        <v>56</v>
      </c>
      <c r="D48" s="133" t="s">
        <v>101</v>
      </c>
      <c r="E48" s="133"/>
      <c r="F48" s="133"/>
      <c r="G48" s="133"/>
      <c r="H48" s="133"/>
      <c r="I48" s="133"/>
      <c r="J48" s="133"/>
      <c r="L48" s="134">
        <v>60</v>
      </c>
      <c r="M48" s="135">
        <f>Begroting!N48</f>
        <v>0</v>
      </c>
      <c r="N48" s="147"/>
      <c r="O48" s="147"/>
      <c r="P48" s="136"/>
      <c r="Z48" s="124">
        <v>48</v>
      </c>
      <c r="AA48" s="137">
        <v>1</v>
      </c>
      <c r="AC48" s="151">
        <v>-1</v>
      </c>
      <c r="AE48" s="137">
        <f t="shared" si="1"/>
        <v>2</v>
      </c>
      <c r="AF48" s="124">
        <f>IF($AE49&gt;$AE48, IFERROR(MATCH($AE48, $AE49:$AE$90, 0)-1, ROW($AF$90)-ROW()), "")</f>
        <v>2</v>
      </c>
      <c r="AG48" s="138">
        <f t="shared" si="2"/>
        <v>-1</v>
      </c>
      <c r="AH48" s="139" t="str">
        <f t="shared" si="3"/>
        <v/>
      </c>
      <c r="AI48" s="140" t="str">
        <f t="shared" si="4"/>
        <v/>
      </c>
    </row>
    <row r="49" spans="1:35" s="124" customFormat="1" ht="52.5" customHeight="1" thickBot="1" x14ac:dyDescent="0.3">
      <c r="A49" s="62" t="str">
        <f t="shared" si="8"/>
        <v/>
      </c>
      <c r="B49" s="133"/>
      <c r="C49" s="133" t="s">
        <v>56</v>
      </c>
      <c r="D49" s="133" t="s">
        <v>56</v>
      </c>
      <c r="E49" s="133" t="s">
        <v>102</v>
      </c>
      <c r="F49" s="133"/>
      <c r="G49" s="133"/>
      <c r="H49" s="133"/>
      <c r="I49" s="133"/>
      <c r="J49" s="133"/>
      <c r="L49" s="134" t="s">
        <v>103</v>
      </c>
      <c r="M49" s="135">
        <f>Begroting!N49</f>
        <v>0</v>
      </c>
      <c r="N49" s="147"/>
      <c r="O49" s="147"/>
      <c r="P49" s="136"/>
      <c r="Z49" s="124">
        <v>49</v>
      </c>
      <c r="AA49" s="137"/>
      <c r="AC49" s="151">
        <v>1</v>
      </c>
      <c r="AE49" s="137">
        <f t="shared" si="1"/>
        <v>3</v>
      </c>
      <c r="AF49" s="124" t="str">
        <f>IF($AE50&gt;$AE49, IFERROR(MATCH($AE49, $AE50:$AE$90, 0)-1, ROW($AF$90)-ROW()), "")</f>
        <v/>
      </c>
      <c r="AG49" s="138">
        <f t="shared" si="2"/>
        <v>-1</v>
      </c>
      <c r="AH49" s="139" t="str">
        <f t="shared" si="3"/>
        <v/>
      </c>
      <c r="AI49" s="140" t="str">
        <f t="shared" si="4"/>
        <v/>
      </c>
    </row>
    <row r="50" spans="1:35" s="124" customFormat="1" ht="52.5" customHeight="1" thickBot="1" x14ac:dyDescent="0.3">
      <c r="A50" s="62" t="str">
        <f t="shared" si="8"/>
        <v/>
      </c>
      <c r="B50" s="133"/>
      <c r="C50" s="133" t="s">
        <v>56</v>
      </c>
      <c r="D50" s="133" t="s">
        <v>56</v>
      </c>
      <c r="E50" s="133" t="s">
        <v>104</v>
      </c>
      <c r="F50" s="133"/>
      <c r="G50" s="133"/>
      <c r="H50" s="133"/>
      <c r="I50" s="133"/>
      <c r="J50" s="133"/>
      <c r="L50" s="134">
        <v>609</v>
      </c>
      <c r="M50" s="135">
        <f>Begroting!N50</f>
        <v>0</v>
      </c>
      <c r="N50" s="147"/>
      <c r="O50" s="147"/>
      <c r="P50" s="136"/>
      <c r="Z50" s="124">
        <v>50</v>
      </c>
      <c r="AA50" s="137">
        <v>1</v>
      </c>
      <c r="AC50" s="151">
        <v>1</v>
      </c>
      <c r="AE50" s="137">
        <f t="shared" si="1"/>
        <v>3</v>
      </c>
      <c r="AF50" s="124" t="str">
        <f>IF($AE51&gt;$AE50, IFERROR(MATCH($AE50, $AE51:$AE$90, 0)-1, ROW($AF$90)-ROW()), "")</f>
        <v/>
      </c>
      <c r="AG50" s="138">
        <f t="shared" si="2"/>
        <v>-1</v>
      </c>
      <c r="AH50" s="139" t="str">
        <f t="shared" si="3"/>
        <v/>
      </c>
      <c r="AI50" s="140" t="str">
        <f t="shared" si="4"/>
        <v/>
      </c>
    </row>
    <row r="51" spans="1:35" s="124" customFormat="1" ht="52.5" customHeight="1" thickBot="1" x14ac:dyDescent="0.3">
      <c r="A51" s="62" t="str">
        <f t="shared" si="8"/>
        <v/>
      </c>
      <c r="B51" s="133"/>
      <c r="C51" s="133" t="s">
        <v>56</v>
      </c>
      <c r="D51" s="133" t="s">
        <v>105</v>
      </c>
      <c r="E51" s="133"/>
      <c r="F51" s="133"/>
      <c r="G51" s="133"/>
      <c r="H51" s="133"/>
      <c r="I51" s="133"/>
      <c r="J51" s="133"/>
      <c r="L51" s="134">
        <v>61</v>
      </c>
      <c r="M51" s="135">
        <f>Begroting!N51</f>
        <v>0</v>
      </c>
      <c r="N51" s="147"/>
      <c r="O51" s="147"/>
      <c r="P51" s="136"/>
      <c r="Z51" s="124">
        <v>51</v>
      </c>
      <c r="AA51" s="137"/>
      <c r="AC51" s="151">
        <v>-1</v>
      </c>
      <c r="AE51" s="137">
        <f t="shared" si="1"/>
        <v>2</v>
      </c>
      <c r="AF51" s="124">
        <f>IF($AE52&gt;$AE51, IFERROR(MATCH($AE51, $AE52:$AE$90, 0)-1, ROW($AF$90)-ROW()), "")</f>
        <v>26</v>
      </c>
      <c r="AG51" s="138">
        <f t="shared" si="2"/>
        <v>-1</v>
      </c>
      <c r="AH51" s="139" t="str">
        <f t="shared" si="3"/>
        <v/>
      </c>
      <c r="AI51" s="140" t="str">
        <f t="shared" si="4"/>
        <v/>
      </c>
    </row>
    <row r="52" spans="1:35" s="124" customFormat="1" ht="52.5" customHeight="1" thickBot="1" x14ac:dyDescent="0.3">
      <c r="A52" s="62" t="str">
        <f t="shared" si="8"/>
        <v/>
      </c>
      <c r="B52" s="133"/>
      <c r="C52" s="133"/>
      <c r="D52" s="133"/>
      <c r="E52" s="133" t="s">
        <v>106</v>
      </c>
      <c r="F52" s="133"/>
      <c r="G52" s="133"/>
      <c r="H52" s="133"/>
      <c r="I52" s="133"/>
      <c r="J52" s="133"/>
      <c r="L52" s="134">
        <v>610</v>
      </c>
      <c r="M52" s="135">
        <f>Begroting!N52</f>
        <v>0</v>
      </c>
      <c r="N52" s="147"/>
      <c r="O52" s="147"/>
      <c r="P52" s="136"/>
      <c r="Z52" s="124">
        <v>52</v>
      </c>
      <c r="AA52" s="137"/>
      <c r="AC52" s="151">
        <v>1</v>
      </c>
      <c r="AE52" s="137">
        <f t="shared" si="1"/>
        <v>3</v>
      </c>
      <c r="AF52" s="124" t="str">
        <f>IF($AE53&gt;$AE52, IFERROR(MATCH($AE52, $AE53:$AE$90, 0)-1, ROW($AF$90)-ROW()), "")</f>
        <v/>
      </c>
      <c r="AG52" s="138">
        <f t="shared" si="2"/>
        <v>-1</v>
      </c>
      <c r="AH52" s="139" t="str">
        <f t="shared" si="3"/>
        <v/>
      </c>
      <c r="AI52" s="140" t="str">
        <f t="shared" si="4"/>
        <v/>
      </c>
    </row>
    <row r="53" spans="1:35" s="124" customFormat="1" ht="52.5" customHeight="1" thickBot="1" x14ac:dyDescent="0.3">
      <c r="A53" s="62" t="str">
        <f t="shared" si="8"/>
        <v/>
      </c>
      <c r="B53" s="133"/>
      <c r="C53" s="133"/>
      <c r="D53" s="133"/>
      <c r="E53" s="133" t="s">
        <v>107</v>
      </c>
      <c r="F53" s="133"/>
      <c r="G53" s="133"/>
      <c r="H53" s="133"/>
      <c r="I53" s="133"/>
      <c r="J53" s="133"/>
      <c r="L53" s="134">
        <v>611</v>
      </c>
      <c r="M53" s="135">
        <f>Begroting!N53</f>
        <v>0</v>
      </c>
      <c r="N53" s="147"/>
      <c r="O53" s="147"/>
      <c r="P53" s="136"/>
      <c r="Z53" s="124">
        <v>53</v>
      </c>
      <c r="AA53" s="137"/>
      <c r="AC53" s="151">
        <v>-1</v>
      </c>
      <c r="AE53" s="137">
        <f t="shared" si="1"/>
        <v>3</v>
      </c>
      <c r="AF53" s="124">
        <f>IF($AE54&gt;$AE53, IFERROR(MATCH($AE53, $AE54:$AE$90, 0)-1, ROW($AF$90)-ROW()), "")</f>
        <v>4</v>
      </c>
      <c r="AG53" s="138">
        <f t="shared" si="2"/>
        <v>-1</v>
      </c>
      <c r="AH53" s="139" t="str">
        <f t="shared" si="3"/>
        <v/>
      </c>
      <c r="AI53" s="140" t="str">
        <f t="shared" si="4"/>
        <v/>
      </c>
    </row>
    <row r="54" spans="1:35" s="124" customFormat="1" ht="52.5" customHeight="1" thickBot="1" x14ac:dyDescent="0.3">
      <c r="A54" s="62" t="str">
        <f t="shared" si="8"/>
        <v/>
      </c>
      <c r="B54" s="133"/>
      <c r="C54" s="133"/>
      <c r="D54" s="133"/>
      <c r="E54" s="133"/>
      <c r="F54" s="133" t="s">
        <v>108</v>
      </c>
      <c r="G54" s="133"/>
      <c r="H54" s="133"/>
      <c r="I54" s="133"/>
      <c r="J54" s="133"/>
      <c r="L54" s="134">
        <v>6110</v>
      </c>
      <c r="M54" s="135">
        <f>Begroting!N54</f>
        <v>0</v>
      </c>
      <c r="N54" s="147"/>
      <c r="O54" s="147"/>
      <c r="P54" s="136"/>
      <c r="Z54" s="124">
        <v>54</v>
      </c>
      <c r="AA54" s="137"/>
      <c r="AC54" s="151">
        <v>1</v>
      </c>
      <c r="AE54" s="137">
        <f t="shared" si="1"/>
        <v>4</v>
      </c>
      <c r="AF54" s="124" t="str">
        <f>IF($AE55&gt;$AE54, IFERROR(MATCH($AE54, $AE55:$AE$90, 0)-1, ROW($AF$90)-ROW()), "")</f>
        <v/>
      </c>
      <c r="AG54" s="138">
        <f t="shared" si="2"/>
        <v>-1</v>
      </c>
      <c r="AH54" s="139" t="str">
        <f t="shared" si="3"/>
        <v/>
      </c>
      <c r="AI54" s="140" t="str">
        <f t="shared" si="4"/>
        <v/>
      </c>
    </row>
    <row r="55" spans="1:35" s="124" customFormat="1" ht="52.5" customHeight="1" thickBot="1" x14ac:dyDescent="0.3">
      <c r="A55" s="62" t="str">
        <f t="shared" si="8"/>
        <v/>
      </c>
      <c r="B55" s="133"/>
      <c r="C55" s="133"/>
      <c r="D55" s="133"/>
      <c r="E55" s="133"/>
      <c r="F55" s="133" t="s">
        <v>109</v>
      </c>
      <c r="G55" s="133"/>
      <c r="H55" s="133"/>
      <c r="I55" s="133"/>
      <c r="J55" s="133"/>
      <c r="L55" s="134">
        <v>6111</v>
      </c>
      <c r="M55" s="135">
        <f>Begroting!N55</f>
        <v>0</v>
      </c>
      <c r="N55" s="147"/>
      <c r="O55" s="147"/>
      <c r="P55" s="136"/>
      <c r="Z55" s="124">
        <v>55</v>
      </c>
      <c r="AA55" s="137"/>
      <c r="AC55" s="151">
        <v>1</v>
      </c>
      <c r="AE55" s="137">
        <f t="shared" si="1"/>
        <v>4</v>
      </c>
      <c r="AF55" s="124" t="str">
        <f>IF($AE56&gt;$AE55, IFERROR(MATCH($AE55, $AE56:$AE$90, 0)-1, ROW($AF$90)-ROW()), "")</f>
        <v/>
      </c>
      <c r="AG55" s="138">
        <f t="shared" si="2"/>
        <v>-1</v>
      </c>
      <c r="AH55" s="139" t="str">
        <f t="shared" si="3"/>
        <v/>
      </c>
      <c r="AI55" s="140" t="str">
        <f t="shared" si="4"/>
        <v/>
      </c>
    </row>
    <row r="56" spans="1:35" s="124" customFormat="1" ht="52.5" customHeight="1" thickBot="1" x14ac:dyDescent="0.3">
      <c r="A56" s="62" t="str">
        <f t="shared" si="8"/>
        <v/>
      </c>
      <c r="B56" s="133"/>
      <c r="C56" s="133"/>
      <c r="D56" s="133"/>
      <c r="E56" s="133"/>
      <c r="F56" s="133" t="s">
        <v>110</v>
      </c>
      <c r="G56" s="133"/>
      <c r="H56" s="133"/>
      <c r="I56" s="133"/>
      <c r="J56" s="133"/>
      <c r="L56" s="134">
        <v>6112</v>
      </c>
      <c r="M56" s="135">
        <f>Begroting!N56</f>
        <v>0</v>
      </c>
      <c r="N56" s="147"/>
      <c r="O56" s="147"/>
      <c r="P56" s="136"/>
      <c r="Z56" s="124">
        <v>56</v>
      </c>
      <c r="AA56" s="137"/>
      <c r="AC56" s="151">
        <v>1</v>
      </c>
      <c r="AE56" s="137">
        <f t="shared" si="1"/>
        <v>4</v>
      </c>
      <c r="AF56" s="124" t="str">
        <f>IF($AE57&gt;$AE56, IFERROR(MATCH($AE56, $AE57:$AE$90, 0)-1, ROW($AF$90)-ROW()), "")</f>
        <v/>
      </c>
      <c r="AG56" s="138">
        <f t="shared" si="2"/>
        <v>-1</v>
      </c>
      <c r="AH56" s="139" t="str">
        <f t="shared" si="3"/>
        <v/>
      </c>
      <c r="AI56" s="140" t="str">
        <f t="shared" si="4"/>
        <v/>
      </c>
    </row>
    <row r="57" spans="1:35" s="124" customFormat="1" ht="52.5" customHeight="1" thickBot="1" x14ac:dyDescent="0.3">
      <c r="A57" s="62" t="str">
        <f t="shared" si="8"/>
        <v/>
      </c>
      <c r="B57" s="133"/>
      <c r="C57" s="133"/>
      <c r="D57" s="133"/>
      <c r="E57" s="133"/>
      <c r="F57" s="133" t="s">
        <v>111</v>
      </c>
      <c r="G57" s="133"/>
      <c r="H57" s="133"/>
      <c r="I57" s="133"/>
      <c r="J57" s="133"/>
      <c r="L57" s="134">
        <v>6118</v>
      </c>
      <c r="M57" s="135">
        <f>Begroting!N57</f>
        <v>0</v>
      </c>
      <c r="N57" s="147"/>
      <c r="O57" s="147"/>
      <c r="P57" s="136"/>
      <c r="Z57" s="124">
        <v>57</v>
      </c>
      <c r="AA57" s="137"/>
      <c r="AC57" s="151">
        <v>1</v>
      </c>
      <c r="AE57" s="137">
        <f t="shared" si="1"/>
        <v>4</v>
      </c>
      <c r="AF57" s="124" t="str">
        <f>IF($AE58&gt;$AE57, IFERROR(MATCH($AE57, $AE58:$AE$90, 0)-1, ROW($AF$90)-ROW()), "")</f>
        <v/>
      </c>
      <c r="AG57" s="138">
        <f t="shared" si="2"/>
        <v>-1</v>
      </c>
      <c r="AH57" s="139" t="str">
        <f t="shared" si="3"/>
        <v/>
      </c>
      <c r="AI57" s="140" t="str">
        <f t="shared" si="4"/>
        <v/>
      </c>
    </row>
    <row r="58" spans="1:35" s="124" customFormat="1" ht="52.5" customHeight="1" thickBot="1" x14ac:dyDescent="0.3">
      <c r="A58" s="62" t="str">
        <f t="shared" si="8"/>
        <v/>
      </c>
      <c r="B58" s="133"/>
      <c r="C58" s="133"/>
      <c r="D58" s="133"/>
      <c r="E58" s="133" t="s">
        <v>112</v>
      </c>
      <c r="F58" s="133"/>
      <c r="G58" s="133"/>
      <c r="H58" s="133"/>
      <c r="I58" s="133"/>
      <c r="J58" s="133"/>
      <c r="L58" s="134">
        <v>612</v>
      </c>
      <c r="M58" s="135">
        <f>Begroting!N58</f>
        <v>0</v>
      </c>
      <c r="N58" s="147"/>
      <c r="O58" s="147"/>
      <c r="P58" s="136"/>
      <c r="Z58" s="124">
        <v>58</v>
      </c>
      <c r="AA58" s="137"/>
      <c r="AC58" s="151">
        <v>-1</v>
      </c>
      <c r="AE58" s="137">
        <f t="shared" si="1"/>
        <v>3</v>
      </c>
      <c r="AF58" s="124">
        <f>IF($AE59&gt;$AE58, IFERROR(MATCH($AE58, $AE59:$AE$90, 0)-1, ROW($AF$90)-ROW()), "")</f>
        <v>3</v>
      </c>
      <c r="AG58" s="138">
        <f t="shared" si="2"/>
        <v>-1</v>
      </c>
      <c r="AH58" s="139" t="str">
        <f t="shared" si="3"/>
        <v/>
      </c>
      <c r="AI58" s="140" t="str">
        <f t="shared" si="4"/>
        <v/>
      </c>
    </row>
    <row r="59" spans="1:35" s="124" customFormat="1" ht="52.5" customHeight="1" thickBot="1" x14ac:dyDescent="0.3">
      <c r="A59" s="62" t="str">
        <f t="shared" si="8"/>
        <v/>
      </c>
      <c r="B59" s="133"/>
      <c r="C59" s="133"/>
      <c r="D59" s="133"/>
      <c r="E59" s="133"/>
      <c r="F59" s="188" t="s">
        <v>113</v>
      </c>
      <c r="G59" s="188"/>
      <c r="H59" s="188"/>
      <c r="I59" s="188"/>
      <c r="J59" s="188"/>
      <c r="K59" s="188"/>
      <c r="L59" s="134">
        <v>6120</v>
      </c>
      <c r="M59" s="135">
        <f>Begroting!N59</f>
        <v>0</v>
      </c>
      <c r="N59" s="147"/>
      <c r="O59" s="147"/>
      <c r="P59" s="136"/>
      <c r="Z59" s="124">
        <v>59</v>
      </c>
      <c r="AA59" s="137"/>
      <c r="AC59" s="151">
        <v>1</v>
      </c>
      <c r="AE59" s="137">
        <f t="shared" si="1"/>
        <v>4</v>
      </c>
      <c r="AF59" s="124" t="str">
        <f>IF($AE60&gt;$AE59, IFERROR(MATCH($AE59, $AE60:$AE$90, 0)-1, ROW($AF$90)-ROW()), "")</f>
        <v/>
      </c>
      <c r="AG59" s="138">
        <f t="shared" si="2"/>
        <v>-1</v>
      </c>
      <c r="AH59" s="139" t="str">
        <f t="shared" si="3"/>
        <v/>
      </c>
      <c r="AI59" s="140" t="str">
        <f t="shared" si="4"/>
        <v/>
      </c>
    </row>
    <row r="60" spans="1:35" s="124" customFormat="1" ht="52.5" customHeight="1" thickBot="1" x14ac:dyDescent="0.3">
      <c r="A60" s="62" t="str">
        <f t="shared" si="8"/>
        <v/>
      </c>
      <c r="B60" s="133"/>
      <c r="C60" s="133"/>
      <c r="D60" s="133"/>
      <c r="E60" s="133"/>
      <c r="F60" s="133" t="s">
        <v>114</v>
      </c>
      <c r="G60" s="133"/>
      <c r="H60" s="133"/>
      <c r="I60" s="133"/>
      <c r="J60" s="133"/>
      <c r="L60" s="134">
        <v>6121</v>
      </c>
      <c r="M60" s="135">
        <f>Begroting!N60</f>
        <v>0</v>
      </c>
      <c r="N60" s="147"/>
      <c r="O60" s="147"/>
      <c r="P60" s="136"/>
      <c r="Z60" s="124">
        <v>60</v>
      </c>
      <c r="AA60" s="137"/>
      <c r="AC60" s="151">
        <v>1</v>
      </c>
      <c r="AE60" s="137">
        <f t="shared" si="1"/>
        <v>4</v>
      </c>
      <c r="AF60" s="124" t="str">
        <f>IF($AE61&gt;$AE60, IFERROR(MATCH($AE60, $AE61:$AE$90, 0)-1, ROW($AF$90)-ROW()), "")</f>
        <v/>
      </c>
      <c r="AG60" s="138">
        <f t="shared" si="2"/>
        <v>-1</v>
      </c>
      <c r="AH60" s="139" t="str">
        <f t="shared" si="3"/>
        <v/>
      </c>
      <c r="AI60" s="140" t="str">
        <f t="shared" si="4"/>
        <v/>
      </c>
    </row>
    <row r="61" spans="1:35" s="124" customFormat="1" ht="52.5" customHeight="1" thickBot="1" x14ac:dyDescent="0.3">
      <c r="A61" s="62" t="str">
        <f t="shared" si="8"/>
        <v/>
      </c>
      <c r="B61" s="133"/>
      <c r="C61" s="133"/>
      <c r="D61" s="133"/>
      <c r="E61" s="133"/>
      <c r="F61" s="188" t="s">
        <v>115</v>
      </c>
      <c r="G61" s="188"/>
      <c r="H61" s="188"/>
      <c r="I61" s="188"/>
      <c r="J61" s="188"/>
      <c r="K61" s="188"/>
      <c r="L61" s="134">
        <v>6128</v>
      </c>
      <c r="M61" s="135">
        <f>Begroting!N61</f>
        <v>0</v>
      </c>
      <c r="N61" s="147"/>
      <c r="O61" s="147"/>
      <c r="P61" s="136"/>
      <c r="Z61" s="124">
        <v>61</v>
      </c>
      <c r="AA61" s="137"/>
      <c r="AC61" s="151">
        <v>1</v>
      </c>
      <c r="AE61" s="137">
        <f t="shared" si="1"/>
        <v>4</v>
      </c>
      <c r="AF61" s="124" t="str">
        <f>IF($AE62&gt;$AE61, IFERROR(MATCH($AE61, $AE62:$AE$90, 0)-1, ROW($AF$90)-ROW()), "")</f>
        <v/>
      </c>
      <c r="AG61" s="138">
        <f t="shared" si="2"/>
        <v>-1</v>
      </c>
      <c r="AH61" s="139" t="str">
        <f t="shared" si="3"/>
        <v/>
      </c>
      <c r="AI61" s="140" t="str">
        <f t="shared" si="4"/>
        <v/>
      </c>
    </row>
    <row r="62" spans="1:35" s="124" customFormat="1" ht="52.5" customHeight="1" thickBot="1" x14ac:dyDescent="0.3">
      <c r="A62" s="62" t="str">
        <f t="shared" si="8"/>
        <v/>
      </c>
      <c r="B62" s="133"/>
      <c r="C62" s="133"/>
      <c r="D62" s="133"/>
      <c r="E62" s="133" t="s">
        <v>116</v>
      </c>
      <c r="F62" s="133"/>
      <c r="G62" s="133"/>
      <c r="H62" s="133"/>
      <c r="I62" s="133"/>
      <c r="J62" s="133"/>
      <c r="L62" s="134">
        <v>613</v>
      </c>
      <c r="M62" s="135">
        <f>Begroting!N62</f>
        <v>0</v>
      </c>
      <c r="N62" s="147"/>
      <c r="O62" s="147"/>
      <c r="P62" s="136"/>
      <c r="Z62" s="124">
        <v>62</v>
      </c>
      <c r="AA62" s="137"/>
      <c r="AC62" s="151">
        <v>-1</v>
      </c>
      <c r="AE62" s="137">
        <f t="shared" si="1"/>
        <v>3</v>
      </c>
      <c r="AF62" s="124">
        <f>IF($AE63&gt;$AE62, IFERROR(MATCH($AE62, $AE63:$AE$90, 0)-1, ROW($AF$90)-ROW()), "")</f>
        <v>8</v>
      </c>
      <c r="AG62" s="138">
        <f t="shared" si="2"/>
        <v>-1</v>
      </c>
      <c r="AH62" s="139" t="str">
        <f t="shared" si="3"/>
        <v/>
      </c>
      <c r="AI62" s="140" t="str">
        <f t="shared" si="4"/>
        <v/>
      </c>
    </row>
    <row r="63" spans="1:35" s="124" customFormat="1" ht="52.5" customHeight="1" thickBot="1" x14ac:dyDescent="0.3">
      <c r="A63" s="62" t="str">
        <f t="shared" si="8"/>
        <v/>
      </c>
      <c r="B63" s="133"/>
      <c r="C63" s="133"/>
      <c r="D63" s="133"/>
      <c r="E63" s="133" t="s">
        <v>56</v>
      </c>
      <c r="F63" s="133" t="s">
        <v>117</v>
      </c>
      <c r="G63" s="133"/>
      <c r="H63" s="133"/>
      <c r="I63" s="133"/>
      <c r="J63" s="133"/>
      <c r="L63" s="134">
        <v>6130</v>
      </c>
      <c r="M63" s="135">
        <f>Begroting!N63</f>
        <v>0</v>
      </c>
      <c r="N63" s="147"/>
      <c r="O63" s="147"/>
      <c r="P63" s="136"/>
      <c r="Z63" s="124">
        <v>63</v>
      </c>
      <c r="AA63" s="137"/>
      <c r="AC63" s="151">
        <v>1</v>
      </c>
      <c r="AE63" s="137">
        <f t="shared" si="1"/>
        <v>4</v>
      </c>
      <c r="AF63" s="124" t="str">
        <f>IF($AE64&gt;$AE63, IFERROR(MATCH($AE63, $AE64:$AE$90, 0)-1, ROW($AF$90)-ROW()), "")</f>
        <v/>
      </c>
      <c r="AG63" s="138">
        <f t="shared" si="2"/>
        <v>-1</v>
      </c>
      <c r="AH63" s="139" t="str">
        <f t="shared" si="3"/>
        <v/>
      </c>
      <c r="AI63" s="140" t="str">
        <f t="shared" si="4"/>
        <v/>
      </c>
    </row>
    <row r="64" spans="1:35" s="124" customFormat="1" ht="52.5" customHeight="1" thickBot="1" x14ac:dyDescent="0.3">
      <c r="A64" s="62" t="str">
        <f t="shared" si="8"/>
        <v/>
      </c>
      <c r="B64" s="133"/>
      <c r="C64" s="133"/>
      <c r="D64" s="133"/>
      <c r="E64" s="133" t="s">
        <v>56</v>
      </c>
      <c r="F64" s="133" t="s">
        <v>163</v>
      </c>
      <c r="G64" s="133"/>
      <c r="H64" s="133"/>
      <c r="I64" s="133"/>
      <c r="J64" s="133"/>
      <c r="L64" s="134">
        <v>6131</v>
      </c>
      <c r="M64" s="135">
        <f>Begroting!N64</f>
        <v>0</v>
      </c>
      <c r="N64" s="147"/>
      <c r="O64" s="147"/>
      <c r="P64" s="136"/>
      <c r="Z64" s="124">
        <v>64</v>
      </c>
      <c r="AA64" s="137"/>
      <c r="AC64" s="151">
        <v>1</v>
      </c>
      <c r="AE64" s="137">
        <f t="shared" si="1"/>
        <v>4</v>
      </c>
      <c r="AF64" s="124" t="str">
        <f>IF($AE65&gt;$AE64, IFERROR(MATCH($AE64, $AE65:$AE$90, 0)-1, ROW($AF$90)-ROW()), "")</f>
        <v/>
      </c>
      <c r="AG64" s="138">
        <f t="shared" si="2"/>
        <v>-1</v>
      </c>
      <c r="AH64" s="139" t="str">
        <f t="shared" si="3"/>
        <v/>
      </c>
      <c r="AI64" s="140" t="str">
        <f t="shared" si="4"/>
        <v/>
      </c>
    </row>
    <row r="65" spans="1:35" s="124" customFormat="1" ht="52.5" customHeight="1" thickBot="1" x14ac:dyDescent="0.3">
      <c r="A65" s="62" t="str">
        <f t="shared" si="8"/>
        <v/>
      </c>
      <c r="B65" s="133"/>
      <c r="C65" s="133"/>
      <c r="D65" s="133"/>
      <c r="E65" s="133" t="s">
        <v>56</v>
      </c>
      <c r="F65" s="188" t="s">
        <v>119</v>
      </c>
      <c r="G65" s="188"/>
      <c r="H65" s="188"/>
      <c r="I65" s="188"/>
      <c r="J65" s="188"/>
      <c r="K65" s="188"/>
      <c r="L65" s="134">
        <v>6132</v>
      </c>
      <c r="M65" s="135">
        <f>Begroting!N65</f>
        <v>0</v>
      </c>
      <c r="N65" s="147"/>
      <c r="O65" s="147"/>
      <c r="P65" s="136"/>
      <c r="Z65" s="124">
        <v>65</v>
      </c>
      <c r="AA65" s="137"/>
      <c r="AC65" s="151">
        <v>-1</v>
      </c>
      <c r="AE65" s="137">
        <f t="shared" si="1"/>
        <v>4</v>
      </c>
      <c r="AF65" s="124">
        <f>IF($AE66&gt;$AE65, IFERROR(MATCH($AE65, $AE66:$AE$90, 0)-1, ROW($AF$90)-ROW()), "")</f>
        <v>2</v>
      </c>
      <c r="AG65" s="138">
        <f t="shared" si="2"/>
        <v>-1</v>
      </c>
      <c r="AH65" s="139" t="str">
        <f t="shared" si="3"/>
        <v/>
      </c>
      <c r="AI65" s="140" t="str">
        <f t="shared" si="4"/>
        <v/>
      </c>
    </row>
    <row r="66" spans="1:35" s="124" customFormat="1" ht="52.5" customHeight="1" thickBot="1" x14ac:dyDescent="0.3">
      <c r="A66" s="62" t="str">
        <f t="shared" si="8"/>
        <v/>
      </c>
      <c r="B66" s="133"/>
      <c r="C66" s="133"/>
      <c r="D66" s="133"/>
      <c r="E66" s="133" t="s">
        <v>56</v>
      </c>
      <c r="F66" s="133" t="s">
        <v>56</v>
      </c>
      <c r="G66" s="133" t="s">
        <v>164</v>
      </c>
      <c r="H66" s="133"/>
      <c r="I66" s="133"/>
      <c r="J66" s="133"/>
      <c r="L66" s="134">
        <v>61320</v>
      </c>
      <c r="M66" s="135">
        <f>Begroting!N66</f>
        <v>0</v>
      </c>
      <c r="N66" s="147"/>
      <c r="O66" s="147"/>
      <c r="P66" s="136"/>
      <c r="Z66" s="124">
        <v>66</v>
      </c>
      <c r="AA66" s="137"/>
      <c r="AC66" s="151">
        <v>1</v>
      </c>
      <c r="AE66" s="137">
        <f t="shared" si="1"/>
        <v>5</v>
      </c>
      <c r="AF66" s="124" t="str">
        <f>IF($AE67&gt;$AE66, IFERROR(MATCH($AE66, $AE67:$AE$90, 0)-1, ROW($AF$90)-ROW()), "")</f>
        <v/>
      </c>
      <c r="AG66" s="138">
        <f t="shared" si="2"/>
        <v>-1</v>
      </c>
      <c r="AH66" s="139" t="str">
        <f t="shared" si="3"/>
        <v/>
      </c>
      <c r="AI66" s="140" t="str">
        <f t="shared" si="4"/>
        <v/>
      </c>
    </row>
    <row r="67" spans="1:35" s="124" customFormat="1" ht="52.5" customHeight="1" thickBot="1" x14ac:dyDescent="0.3">
      <c r="A67" s="62" t="str">
        <f t="shared" si="8"/>
        <v/>
      </c>
      <c r="B67" s="133"/>
      <c r="C67" s="133"/>
      <c r="D67" s="133"/>
      <c r="E67" s="133" t="s">
        <v>56</v>
      </c>
      <c r="F67" s="133" t="s">
        <v>56</v>
      </c>
      <c r="G67" s="133" t="s">
        <v>121</v>
      </c>
      <c r="H67" s="133"/>
      <c r="I67" s="133"/>
      <c r="J67" s="133"/>
      <c r="L67" s="134">
        <v>61321</v>
      </c>
      <c r="M67" s="135">
        <f>Begroting!N67</f>
        <v>0</v>
      </c>
      <c r="N67" s="147"/>
      <c r="O67" s="147"/>
      <c r="P67" s="136"/>
      <c r="Z67" s="124">
        <v>67</v>
      </c>
      <c r="AA67" s="137"/>
      <c r="AC67" s="151">
        <v>1</v>
      </c>
      <c r="AE67" s="137">
        <f t="shared" si="1"/>
        <v>5</v>
      </c>
      <c r="AF67" s="124" t="str">
        <f>IF($AE68&gt;$AE67, IFERROR(MATCH($AE67, $AE68:$AE$90, 0)-1, ROW($AF$90)-ROW()), "")</f>
        <v/>
      </c>
      <c r="AG67" s="138">
        <f t="shared" si="2"/>
        <v>-1</v>
      </c>
      <c r="AH67" s="139" t="str">
        <f t="shared" si="3"/>
        <v/>
      </c>
      <c r="AI67" s="140" t="str">
        <f t="shared" si="4"/>
        <v/>
      </c>
    </row>
    <row r="68" spans="1:35" s="124" customFormat="1" ht="52.5" customHeight="1" thickBot="1" x14ac:dyDescent="0.3">
      <c r="A68" s="62" t="str">
        <f t="shared" si="8"/>
        <v/>
      </c>
      <c r="B68" s="133"/>
      <c r="C68" s="133"/>
      <c r="D68" s="133"/>
      <c r="E68" s="133" t="s">
        <v>56</v>
      </c>
      <c r="F68" s="188" t="s">
        <v>122</v>
      </c>
      <c r="G68" s="188"/>
      <c r="H68" s="188"/>
      <c r="I68" s="188"/>
      <c r="J68" s="188"/>
      <c r="K68" s="188"/>
      <c r="L68" s="134">
        <v>6133</v>
      </c>
      <c r="M68" s="135">
        <f>Begroting!N68</f>
        <v>0</v>
      </c>
      <c r="N68" s="147"/>
      <c r="O68" s="147"/>
      <c r="P68" s="136"/>
      <c r="Z68" s="124">
        <v>68</v>
      </c>
      <c r="AA68" s="137"/>
      <c r="AC68" s="151">
        <v>1</v>
      </c>
      <c r="AE68" s="137">
        <f t="shared" si="1"/>
        <v>4</v>
      </c>
      <c r="AF68" s="124" t="str">
        <f>IF($AE69&gt;$AE68, IFERROR(MATCH($AE68, $AE69:$AE$90, 0)-1, ROW($AF$90)-ROW()), "")</f>
        <v/>
      </c>
      <c r="AG68" s="138">
        <f t="shared" si="2"/>
        <v>-1</v>
      </c>
      <c r="AH68" s="139" t="str">
        <f t="shared" si="3"/>
        <v/>
      </c>
      <c r="AI68" s="140" t="str">
        <f t="shared" si="4"/>
        <v/>
      </c>
    </row>
    <row r="69" spans="1:35" s="124" customFormat="1" ht="52.5" customHeight="1" thickBot="1" x14ac:dyDescent="0.3">
      <c r="A69" s="62" t="str">
        <f t="shared" si="8"/>
        <v/>
      </c>
      <c r="B69" s="133"/>
      <c r="C69" s="133"/>
      <c r="D69" s="133"/>
      <c r="E69" s="133" t="s">
        <v>56</v>
      </c>
      <c r="F69" s="133" t="s">
        <v>123</v>
      </c>
      <c r="G69" s="133"/>
      <c r="H69" s="133"/>
      <c r="I69" s="133"/>
      <c r="J69" s="133"/>
      <c r="L69" s="134">
        <v>6137</v>
      </c>
      <c r="M69" s="135">
        <f>Begroting!N69</f>
        <v>0</v>
      </c>
      <c r="N69" s="147"/>
      <c r="O69" s="147"/>
      <c r="P69" s="136"/>
      <c r="Z69" s="124">
        <v>69</v>
      </c>
      <c r="AA69" s="137"/>
      <c r="AC69" s="151">
        <v>1</v>
      </c>
      <c r="AE69" s="137">
        <f t="shared" si="1"/>
        <v>4</v>
      </c>
      <c r="AF69" s="124" t="str">
        <f>IF($AE70&gt;$AE69, IFERROR(MATCH($AE69, $AE70:$AE$90, 0)-1, ROW($AF$90)-ROW()), "")</f>
        <v/>
      </c>
      <c r="AG69" s="138">
        <f t="shared" si="2"/>
        <v>-1</v>
      </c>
      <c r="AH69" s="139" t="str">
        <f t="shared" si="3"/>
        <v/>
      </c>
      <c r="AI69" s="140" t="str">
        <f t="shared" si="4"/>
        <v/>
      </c>
    </row>
    <row r="70" spans="1:35" s="124" customFormat="1" ht="52.5" customHeight="1" thickBot="1" x14ac:dyDescent="0.3">
      <c r="A70" s="62" t="str">
        <f t="shared" si="8"/>
        <v/>
      </c>
      <c r="B70" s="133"/>
      <c r="C70" s="133"/>
      <c r="D70" s="133"/>
      <c r="E70" s="133" t="s">
        <v>56</v>
      </c>
      <c r="F70" s="133" t="s">
        <v>124</v>
      </c>
      <c r="G70" s="133"/>
      <c r="H70" s="133"/>
      <c r="I70" s="133"/>
      <c r="J70" s="133"/>
      <c r="L70" s="134">
        <v>6138</v>
      </c>
      <c r="M70" s="135">
        <f>Begroting!N70</f>
        <v>0</v>
      </c>
      <c r="N70" s="147"/>
      <c r="O70" s="147"/>
      <c r="P70" s="136"/>
      <c r="Z70" s="124">
        <v>70</v>
      </c>
      <c r="AA70" s="137"/>
      <c r="AC70" s="151">
        <v>1</v>
      </c>
      <c r="AE70" s="137">
        <f t="shared" si="1"/>
        <v>4</v>
      </c>
      <c r="AF70" s="124" t="str">
        <f>IF($AE71&gt;$AE70, IFERROR(MATCH($AE70, $AE71:$AE$90, 0)-1, ROW($AF$90)-ROW()), "")</f>
        <v/>
      </c>
      <c r="AG70" s="138">
        <f t="shared" si="2"/>
        <v>-1</v>
      </c>
      <c r="AH70" s="139" t="str">
        <f t="shared" si="3"/>
        <v/>
      </c>
      <c r="AI70" s="140" t="str">
        <f t="shared" si="4"/>
        <v/>
      </c>
    </row>
    <row r="71" spans="1:35" s="124" customFormat="1" ht="52.5" customHeight="1" thickBot="1" x14ac:dyDescent="0.3">
      <c r="A71" s="62" t="str">
        <f t="shared" ref="A71:A90" si="9">IF(AI71&lt;&gt;"", "✘", "")</f>
        <v/>
      </c>
      <c r="B71" s="133"/>
      <c r="C71" s="133"/>
      <c r="D71" s="133"/>
      <c r="E71" s="133" t="s">
        <v>125</v>
      </c>
      <c r="F71" s="133"/>
      <c r="G71" s="133"/>
      <c r="H71" s="133"/>
      <c r="I71" s="133"/>
      <c r="J71" s="133"/>
      <c r="L71" s="134">
        <v>614</v>
      </c>
      <c r="M71" s="135">
        <f>Begroting!N71</f>
        <v>0</v>
      </c>
      <c r="N71" s="147"/>
      <c r="O71" s="147"/>
      <c r="P71" s="136"/>
      <c r="Z71" s="124">
        <v>71</v>
      </c>
      <c r="AA71" s="137"/>
      <c r="AC71" s="151">
        <v>1</v>
      </c>
      <c r="AE71" s="137">
        <f t="shared" si="1"/>
        <v>3</v>
      </c>
      <c r="AF71" s="124" t="str">
        <f>IF($AE72&gt;$AE71, IFERROR(MATCH($AE71, $AE72:$AE$90, 0)-1, ROW($AF$90)-ROW()), "")</f>
        <v/>
      </c>
      <c r="AG71" s="138">
        <f t="shared" si="2"/>
        <v>-1</v>
      </c>
      <c r="AH71" s="139" t="str">
        <f t="shared" si="3"/>
        <v/>
      </c>
      <c r="AI71" s="140" t="str">
        <f t="shared" si="4"/>
        <v/>
      </c>
    </row>
    <row r="72" spans="1:35" s="124" customFormat="1" ht="52.5" customHeight="1" thickBot="1" x14ac:dyDescent="0.3">
      <c r="A72" s="62" t="str">
        <f t="shared" si="9"/>
        <v/>
      </c>
      <c r="B72" s="133"/>
      <c r="C72" s="133"/>
      <c r="D72" s="133"/>
      <c r="E72" s="133" t="s">
        <v>126</v>
      </c>
      <c r="F72" s="133"/>
      <c r="G72" s="133"/>
      <c r="H72" s="133"/>
      <c r="I72" s="133"/>
      <c r="J72" s="133"/>
      <c r="L72" s="134">
        <v>615</v>
      </c>
      <c r="M72" s="135">
        <f>Begroting!N72</f>
        <v>0</v>
      </c>
      <c r="N72" s="147"/>
      <c r="O72" s="147"/>
      <c r="P72" s="136"/>
      <c r="Z72" s="124">
        <v>72</v>
      </c>
      <c r="AA72" s="137"/>
      <c r="AC72" s="151">
        <v>-1</v>
      </c>
      <c r="AE72" s="137">
        <f t="shared" ref="AE72:AE90" si="10">IF(C72&lt;&gt;"",1,IF(D72&lt;&gt;"",2,IF(E72&lt;&gt;"",3,IF(F72&lt;&gt;"",4,IF(G72&lt;&gt;"",5,IF(H72&lt;&gt;"",6,IF(I72&lt;&gt;"",7,IF(J72&lt;&gt;"",8))))))))</f>
        <v>3</v>
      </c>
      <c r="AF72" s="124">
        <f>IF($AE73&gt;$AE72, IFERROR(MATCH($AE72, $AE73:$AE$90, 0)-1, ROW($AF$90)-ROW()), "")</f>
        <v>2</v>
      </c>
      <c r="AG72" s="138">
        <f t="shared" ref="AG72:AG90" si="11">IF(SUM(M72:O72)&lt;&gt;0, IF(AC72&lt;&gt;"", IF(ISNUMBER(AC72), AC72, IF(SUMIFS(M72:O72,M72:O72,AC72)&lt;&gt;0, 1, 0)), IF(AE73&lt;=AE72, 1, 0)), -1)</f>
        <v>-1</v>
      </c>
      <c r="AH72" s="139" t="str">
        <f t="shared" ref="AH72:AH90" si="12">IF(AG72&gt;0, IF(P72="", "| Toelichting verplicht"&amp;
    IF(AND(AC72&lt;&gt;"", NOT(ISNUMBER(AC72))),
        " indien "&amp;IF(AD72&lt;&gt;"",
            AD72&amp;".  ",
            "'M"&amp;ROW()&amp;"'"&amp;AC72&amp;".  "), "."), ""), "")</f>
        <v/>
      </c>
      <c r="AI72" s="140" t="str">
        <f t="shared" ref="AI72:AI90" si="13">AH72</f>
        <v/>
      </c>
    </row>
    <row r="73" spans="1:35" s="124" customFormat="1" ht="52.5" customHeight="1" thickBot="1" x14ac:dyDescent="0.3">
      <c r="A73" s="62" t="str">
        <f t="shared" si="9"/>
        <v/>
      </c>
      <c r="B73" s="133"/>
      <c r="C73" s="133"/>
      <c r="D73" s="133"/>
      <c r="E73" s="133"/>
      <c r="F73" s="133" t="s">
        <v>127</v>
      </c>
      <c r="G73" s="133"/>
      <c r="H73" s="133"/>
      <c r="I73" s="133"/>
      <c r="J73" s="133"/>
      <c r="L73" s="134">
        <v>6150</v>
      </c>
      <c r="M73" s="135">
        <f>Begroting!N73</f>
        <v>0</v>
      </c>
      <c r="N73" s="147"/>
      <c r="O73" s="147"/>
      <c r="P73" s="136"/>
      <c r="Z73" s="124">
        <v>73</v>
      </c>
      <c r="AA73" s="137"/>
      <c r="AC73" s="151">
        <v>1</v>
      </c>
      <c r="AE73" s="137">
        <f t="shared" si="10"/>
        <v>4</v>
      </c>
      <c r="AF73" s="124" t="str">
        <f>IF($AE74&gt;$AE73, IFERROR(MATCH($AE73, $AE74:$AE$90, 0)-1, ROW($AF$90)-ROW()), "")</f>
        <v/>
      </c>
      <c r="AG73" s="138">
        <f t="shared" si="11"/>
        <v>-1</v>
      </c>
      <c r="AH73" s="139" t="str">
        <f t="shared" si="12"/>
        <v/>
      </c>
      <c r="AI73" s="140" t="str">
        <f t="shared" si="13"/>
        <v/>
      </c>
    </row>
    <row r="74" spans="1:35" s="124" customFormat="1" ht="52.5" customHeight="1" thickBot="1" x14ac:dyDescent="0.3">
      <c r="A74" s="62" t="str">
        <f t="shared" si="9"/>
        <v/>
      </c>
      <c r="B74" s="133"/>
      <c r="C74" s="133"/>
      <c r="D74" s="133"/>
      <c r="E74" s="133"/>
      <c r="F74" s="133" t="s">
        <v>128</v>
      </c>
      <c r="G74" s="133"/>
      <c r="H74" s="133"/>
      <c r="I74" s="133"/>
      <c r="J74" s="133"/>
      <c r="L74" s="134">
        <v>6151</v>
      </c>
      <c r="M74" s="135">
        <f>Begroting!N74</f>
        <v>0</v>
      </c>
      <c r="N74" s="147"/>
      <c r="O74" s="147"/>
      <c r="P74" s="136"/>
      <c r="Z74" s="124">
        <v>74</v>
      </c>
      <c r="AA74" s="137"/>
      <c r="AC74" s="151">
        <v>1</v>
      </c>
      <c r="AE74" s="137">
        <f t="shared" si="10"/>
        <v>4</v>
      </c>
      <c r="AF74" s="124" t="str">
        <f>IF($AE75&gt;$AE74, IFERROR(MATCH($AE74, $AE75:$AE$90, 0)-1, ROW($AF$90)-ROW()), "")</f>
        <v/>
      </c>
      <c r="AG74" s="138">
        <f t="shared" si="11"/>
        <v>-1</v>
      </c>
      <c r="AH74" s="139" t="str">
        <f t="shared" si="12"/>
        <v/>
      </c>
      <c r="AI74" s="140" t="str">
        <f t="shared" si="13"/>
        <v/>
      </c>
    </row>
    <row r="75" spans="1:35" s="124" customFormat="1" ht="52.5" customHeight="1" thickBot="1" x14ac:dyDescent="0.3">
      <c r="A75" s="62" t="str">
        <f t="shared" si="9"/>
        <v/>
      </c>
      <c r="B75" s="133"/>
      <c r="C75" s="133"/>
      <c r="D75" s="133"/>
      <c r="E75" s="133" t="s">
        <v>129</v>
      </c>
      <c r="F75" s="133"/>
      <c r="G75" s="133"/>
      <c r="H75" s="133"/>
      <c r="I75" s="133"/>
      <c r="J75" s="133"/>
      <c r="L75" s="134">
        <v>616</v>
      </c>
      <c r="M75" s="135">
        <f>Begroting!N75</f>
        <v>0</v>
      </c>
      <c r="N75" s="147"/>
      <c r="O75" s="147"/>
      <c r="P75" s="136"/>
      <c r="Z75" s="124">
        <v>75</v>
      </c>
      <c r="AA75" s="137"/>
      <c r="AC75" s="151">
        <v>1</v>
      </c>
      <c r="AE75" s="137">
        <f t="shared" si="10"/>
        <v>3</v>
      </c>
      <c r="AF75" s="124" t="str">
        <f>IF($AE76&gt;$AE75, IFERROR(MATCH($AE75, $AE76:$AE$90, 0)-1, ROW($AF$90)-ROW()), "")</f>
        <v/>
      </c>
      <c r="AG75" s="138">
        <f t="shared" si="11"/>
        <v>-1</v>
      </c>
      <c r="AH75" s="139" t="str">
        <f t="shared" si="12"/>
        <v/>
      </c>
      <c r="AI75" s="140" t="str">
        <f t="shared" si="13"/>
        <v/>
      </c>
    </row>
    <row r="76" spans="1:35" s="124" customFormat="1" ht="52.5" customHeight="1" thickBot="1" x14ac:dyDescent="0.3">
      <c r="A76" s="62" t="str">
        <f t="shared" si="9"/>
        <v/>
      </c>
      <c r="B76" s="133"/>
      <c r="C76" s="133"/>
      <c r="D76" s="133"/>
      <c r="E76" s="188" t="s">
        <v>130</v>
      </c>
      <c r="F76" s="188"/>
      <c r="G76" s="188"/>
      <c r="H76" s="188"/>
      <c r="I76" s="188"/>
      <c r="J76" s="188"/>
      <c r="K76" s="188"/>
      <c r="L76" s="134">
        <v>617</v>
      </c>
      <c r="M76" s="135">
        <f>Begroting!N76</f>
        <v>0</v>
      </c>
      <c r="N76" s="147"/>
      <c r="O76" s="147"/>
      <c r="P76" s="136"/>
      <c r="Z76" s="124">
        <v>76</v>
      </c>
      <c r="AA76" s="137"/>
      <c r="AC76" s="151">
        <v>1</v>
      </c>
      <c r="AE76" s="137">
        <f t="shared" si="10"/>
        <v>3</v>
      </c>
      <c r="AF76" s="124" t="str">
        <f>IF($AE77&gt;$AE76, IFERROR(MATCH($AE76, $AE77:$AE$90, 0)-1, ROW($AF$90)-ROW()), "")</f>
        <v/>
      </c>
      <c r="AG76" s="138">
        <f t="shared" si="11"/>
        <v>-1</v>
      </c>
      <c r="AH76" s="139" t="str">
        <f t="shared" si="12"/>
        <v/>
      </c>
      <c r="AI76" s="140" t="str">
        <f t="shared" si="13"/>
        <v/>
      </c>
    </row>
    <row r="77" spans="1:35" s="124" customFormat="1" ht="52.5" customHeight="1" thickBot="1" x14ac:dyDescent="0.3">
      <c r="A77" s="62" t="str">
        <f t="shared" si="9"/>
        <v/>
      </c>
      <c r="B77" s="133"/>
      <c r="C77" s="133"/>
      <c r="D77" s="133"/>
      <c r="E77" s="133" t="s">
        <v>131</v>
      </c>
      <c r="F77" s="141"/>
      <c r="G77" s="141"/>
      <c r="H77" s="141"/>
      <c r="I77" s="141"/>
      <c r="J77" s="141"/>
      <c r="K77" s="141"/>
      <c r="L77" s="134">
        <v>619</v>
      </c>
      <c r="M77" s="135">
        <f>Begroting!N77</f>
        <v>0</v>
      </c>
      <c r="N77" s="147"/>
      <c r="O77" s="147"/>
      <c r="P77" s="136"/>
      <c r="Z77" s="124">
        <v>77</v>
      </c>
      <c r="AA77" s="137"/>
      <c r="AC77" s="151">
        <v>1</v>
      </c>
      <c r="AE77" s="137">
        <f t="shared" si="10"/>
        <v>3</v>
      </c>
      <c r="AF77" s="124" t="str">
        <f>IF($AE78&gt;$AE77, IFERROR(MATCH($AE77, $AE78:$AE$90, 0)-1, ROW($AF$90)-ROW()), "")</f>
        <v/>
      </c>
      <c r="AG77" s="138">
        <f t="shared" si="11"/>
        <v>-1</v>
      </c>
      <c r="AH77" s="139" t="str">
        <f t="shared" si="12"/>
        <v/>
      </c>
      <c r="AI77" s="140" t="str">
        <f t="shared" si="13"/>
        <v/>
      </c>
    </row>
    <row r="78" spans="1:35" s="124" customFormat="1" ht="52.5" customHeight="1" thickBot="1" x14ac:dyDescent="0.3">
      <c r="A78" s="62" t="str">
        <f t="shared" si="9"/>
        <v/>
      </c>
      <c r="B78" s="133"/>
      <c r="C78" s="133" t="s">
        <v>56</v>
      </c>
      <c r="D78" s="133" t="s">
        <v>132</v>
      </c>
      <c r="E78" s="133"/>
      <c r="F78" s="133"/>
      <c r="G78" s="133"/>
      <c r="H78" s="133"/>
      <c r="I78" s="133"/>
      <c r="J78" s="133"/>
      <c r="L78" s="134">
        <v>62</v>
      </c>
      <c r="M78" s="135">
        <f>Begroting!N78</f>
        <v>0</v>
      </c>
      <c r="N78" s="147"/>
      <c r="O78" s="147"/>
      <c r="P78" s="136"/>
      <c r="Z78" s="124">
        <v>78</v>
      </c>
      <c r="AA78" s="137">
        <v>1</v>
      </c>
      <c r="AC78" s="151">
        <v>-1</v>
      </c>
      <c r="AE78" s="137">
        <f t="shared" si="10"/>
        <v>2</v>
      </c>
      <c r="AF78" s="124">
        <f>IF($AE79&gt;$AE78, IFERROR(MATCH($AE78, $AE79:$AE$90, 0)-1, ROW($AF$90)-ROW()), "")</f>
        <v>5</v>
      </c>
      <c r="AG78" s="138">
        <f t="shared" si="11"/>
        <v>-1</v>
      </c>
      <c r="AH78" s="139" t="str">
        <f t="shared" si="12"/>
        <v/>
      </c>
      <c r="AI78" s="140" t="str">
        <f t="shared" si="13"/>
        <v/>
      </c>
    </row>
    <row r="79" spans="1:35" s="124" customFormat="1" ht="52.5" customHeight="1" thickBot="1" x14ac:dyDescent="0.3">
      <c r="A79" s="62" t="str">
        <f t="shared" si="9"/>
        <v/>
      </c>
      <c r="B79" s="133"/>
      <c r="C79" s="133" t="s">
        <v>56</v>
      </c>
      <c r="D79" s="133" t="s">
        <v>56</v>
      </c>
      <c r="E79" s="133" t="s">
        <v>133</v>
      </c>
      <c r="F79" s="133"/>
      <c r="G79" s="133"/>
      <c r="H79" s="133"/>
      <c r="I79" s="133"/>
      <c r="J79" s="133"/>
      <c r="L79" s="134">
        <v>620</v>
      </c>
      <c r="M79" s="135">
        <f>Begroting!N79</f>
        <v>0</v>
      </c>
      <c r="N79" s="147"/>
      <c r="O79" s="147"/>
      <c r="P79" s="136"/>
      <c r="Z79" s="124">
        <v>79</v>
      </c>
      <c r="AA79" s="137"/>
      <c r="AC79" s="151">
        <v>1</v>
      </c>
      <c r="AE79" s="137">
        <f t="shared" si="10"/>
        <v>3</v>
      </c>
      <c r="AF79" s="124" t="str">
        <f>IF($AE80&gt;$AE79, IFERROR(MATCH($AE79, $AE80:$AE$90, 0)-1, ROW($AF$90)-ROW()), "")</f>
        <v/>
      </c>
      <c r="AG79" s="138">
        <f t="shared" si="11"/>
        <v>-1</v>
      </c>
      <c r="AH79" s="139" t="str">
        <f t="shared" si="12"/>
        <v/>
      </c>
      <c r="AI79" s="140" t="str">
        <f t="shared" si="13"/>
        <v/>
      </c>
    </row>
    <row r="80" spans="1:35" s="124" customFormat="1" ht="52.5" customHeight="1" thickBot="1" x14ac:dyDescent="0.3">
      <c r="A80" s="62" t="str">
        <f t="shared" si="9"/>
        <v/>
      </c>
      <c r="B80" s="133"/>
      <c r="C80" s="133" t="s">
        <v>56</v>
      </c>
      <c r="D80" s="133" t="s">
        <v>56</v>
      </c>
      <c r="E80" s="133" t="s">
        <v>134</v>
      </c>
      <c r="F80" s="133"/>
      <c r="G80" s="133"/>
      <c r="H80" s="133"/>
      <c r="I80" s="133"/>
      <c r="J80" s="133"/>
      <c r="L80" s="134">
        <v>621</v>
      </c>
      <c r="M80" s="135">
        <f>Begroting!N80</f>
        <v>0</v>
      </c>
      <c r="N80" s="147"/>
      <c r="O80" s="147"/>
      <c r="P80" s="136"/>
      <c r="Z80" s="124">
        <v>80</v>
      </c>
      <c r="AA80" s="137"/>
      <c r="AC80" s="151">
        <v>1</v>
      </c>
      <c r="AE80" s="137">
        <f t="shared" si="10"/>
        <v>3</v>
      </c>
      <c r="AF80" s="124" t="str">
        <f>IF($AE81&gt;$AE80, IFERROR(MATCH($AE80, $AE81:$AE$90, 0)-1, ROW($AF$90)-ROW()), "")</f>
        <v/>
      </c>
      <c r="AG80" s="138">
        <f t="shared" si="11"/>
        <v>-1</v>
      </c>
      <c r="AH80" s="139" t="str">
        <f t="shared" si="12"/>
        <v/>
      </c>
      <c r="AI80" s="140" t="str">
        <f t="shared" si="13"/>
        <v/>
      </c>
    </row>
    <row r="81" spans="1:35" s="124" customFormat="1" ht="52.5" customHeight="1" thickBot="1" x14ac:dyDescent="0.3">
      <c r="A81" s="62" t="str">
        <f t="shared" si="9"/>
        <v/>
      </c>
      <c r="B81" s="133"/>
      <c r="C81" s="133" t="s">
        <v>56</v>
      </c>
      <c r="D81" s="133" t="s">
        <v>56</v>
      </c>
      <c r="E81" s="133" t="s">
        <v>135</v>
      </c>
      <c r="F81" s="133"/>
      <c r="G81" s="133"/>
      <c r="H81" s="133"/>
      <c r="I81" s="133"/>
      <c r="J81" s="133"/>
      <c r="L81" s="134">
        <v>622</v>
      </c>
      <c r="M81" s="135">
        <f>Begroting!N81</f>
        <v>0</v>
      </c>
      <c r="N81" s="147"/>
      <c r="O81" s="147"/>
      <c r="P81" s="136"/>
      <c r="Z81" s="124">
        <v>81</v>
      </c>
      <c r="AA81" s="137"/>
      <c r="AC81" s="151">
        <v>1</v>
      </c>
      <c r="AE81" s="137">
        <f t="shared" si="10"/>
        <v>3</v>
      </c>
      <c r="AF81" s="124" t="str">
        <f>IF($AE82&gt;$AE81, IFERROR(MATCH($AE81, $AE82:$AE$90, 0)-1, ROW($AF$90)-ROW()), "")</f>
        <v/>
      </c>
      <c r="AG81" s="138">
        <f t="shared" si="11"/>
        <v>-1</v>
      </c>
      <c r="AH81" s="139" t="str">
        <f t="shared" si="12"/>
        <v/>
      </c>
      <c r="AI81" s="140" t="str">
        <f t="shared" si="13"/>
        <v/>
      </c>
    </row>
    <row r="82" spans="1:35" s="124" customFormat="1" ht="52.5" customHeight="1" thickBot="1" x14ac:dyDescent="0.3">
      <c r="A82" s="62" t="str">
        <f t="shared" si="9"/>
        <v/>
      </c>
      <c r="B82" s="133"/>
      <c r="C82" s="133" t="s">
        <v>56</v>
      </c>
      <c r="D82" s="133" t="s">
        <v>56</v>
      </c>
      <c r="E82" s="133" t="s">
        <v>136</v>
      </c>
      <c r="F82" s="133"/>
      <c r="G82" s="133"/>
      <c r="H82" s="133"/>
      <c r="I82" s="133"/>
      <c r="J82" s="133"/>
      <c r="L82" s="134">
        <v>623</v>
      </c>
      <c r="M82" s="135">
        <f>Begroting!N82</f>
        <v>0</v>
      </c>
      <c r="N82" s="147"/>
      <c r="O82" s="147"/>
      <c r="P82" s="136"/>
      <c r="Z82" s="124">
        <v>82</v>
      </c>
      <c r="AA82" s="137">
        <v>1</v>
      </c>
      <c r="AC82" s="151">
        <v>1</v>
      </c>
      <c r="AE82" s="137">
        <f t="shared" si="10"/>
        <v>3</v>
      </c>
      <c r="AF82" s="124" t="str">
        <f>IF($AE83&gt;$AE82, IFERROR(MATCH($AE82, $AE83:$AE$90, 0)-1, ROW($AF$90)-ROW()), "")</f>
        <v/>
      </c>
      <c r="AG82" s="138">
        <f t="shared" si="11"/>
        <v>-1</v>
      </c>
      <c r="AH82" s="139" t="str">
        <f t="shared" si="12"/>
        <v/>
      </c>
      <c r="AI82" s="140" t="str">
        <f t="shared" si="13"/>
        <v/>
      </c>
    </row>
    <row r="83" spans="1:35" s="124" customFormat="1" ht="52.5" customHeight="1" thickBot="1" x14ac:dyDescent="0.3">
      <c r="A83" s="62" t="str">
        <f t="shared" si="9"/>
        <v/>
      </c>
      <c r="B83" s="133"/>
      <c r="C83" s="133" t="s">
        <v>56</v>
      </c>
      <c r="D83" s="133" t="s">
        <v>56</v>
      </c>
      <c r="E83" s="133" t="s">
        <v>137</v>
      </c>
      <c r="F83" s="133"/>
      <c r="G83" s="133"/>
      <c r="H83" s="133"/>
      <c r="I83" s="133"/>
      <c r="J83" s="133"/>
      <c r="L83" s="134">
        <v>624</v>
      </c>
      <c r="M83" s="135">
        <f>Begroting!N83</f>
        <v>0</v>
      </c>
      <c r="N83" s="147"/>
      <c r="O83" s="147"/>
      <c r="P83" s="136"/>
      <c r="Z83" s="124">
        <v>83</v>
      </c>
      <c r="AA83" s="137"/>
      <c r="AC83" s="151">
        <v>1</v>
      </c>
      <c r="AE83" s="137">
        <f t="shared" si="10"/>
        <v>3</v>
      </c>
      <c r="AF83" s="124" t="str">
        <f>IF($AE84&gt;$AE83, IFERROR(MATCH($AE83, $AE84:$AE$90, 0)-1, ROW($AF$90)-ROW()), "")</f>
        <v/>
      </c>
      <c r="AG83" s="138">
        <f t="shared" si="11"/>
        <v>-1</v>
      </c>
      <c r="AH83" s="139" t="str">
        <f t="shared" si="12"/>
        <v/>
      </c>
      <c r="AI83" s="140" t="str">
        <f t="shared" si="13"/>
        <v/>
      </c>
    </row>
    <row r="84" spans="1:35" s="124" customFormat="1" ht="52.5" customHeight="1" thickBot="1" x14ac:dyDescent="0.3">
      <c r="A84" s="62" t="str">
        <f t="shared" si="9"/>
        <v/>
      </c>
      <c r="B84" s="133"/>
      <c r="C84" s="133" t="s">
        <v>56</v>
      </c>
      <c r="D84" s="188" t="s">
        <v>165</v>
      </c>
      <c r="E84" s="188"/>
      <c r="F84" s="188"/>
      <c r="G84" s="188"/>
      <c r="H84" s="188"/>
      <c r="I84" s="188"/>
      <c r="J84" s="188"/>
      <c r="K84" s="188"/>
      <c r="L84" s="134">
        <v>630</v>
      </c>
      <c r="M84" s="135">
        <f>Begroting!N84</f>
        <v>0</v>
      </c>
      <c r="N84" s="147"/>
      <c r="O84" s="147"/>
      <c r="P84" s="136"/>
      <c r="Z84" s="124">
        <v>84</v>
      </c>
      <c r="AA84" s="137"/>
      <c r="AC84" s="151">
        <v>1</v>
      </c>
      <c r="AE84" s="137">
        <f t="shared" si="10"/>
        <v>2</v>
      </c>
      <c r="AF84" s="124" t="str">
        <f>IF($AE85&gt;$AE84, IFERROR(MATCH($AE84, $AE85:$AE$90, 0)-1, ROW($AF$90)-ROW()), "")</f>
        <v/>
      </c>
      <c r="AG84" s="138">
        <f t="shared" si="11"/>
        <v>-1</v>
      </c>
      <c r="AH84" s="139" t="str">
        <f t="shared" si="12"/>
        <v/>
      </c>
      <c r="AI84" s="140" t="str">
        <f t="shared" si="13"/>
        <v/>
      </c>
    </row>
    <row r="85" spans="1:35" s="124" customFormat="1" ht="52.5" customHeight="1" thickBot="1" x14ac:dyDescent="0.3">
      <c r="A85" s="62" t="str">
        <f t="shared" si="9"/>
        <v/>
      </c>
      <c r="B85" s="133"/>
      <c r="C85" s="133" t="s">
        <v>56</v>
      </c>
      <c r="D85" s="133" t="s">
        <v>139</v>
      </c>
      <c r="E85" s="133"/>
      <c r="F85" s="133"/>
      <c r="G85" s="133"/>
      <c r="H85" s="133"/>
      <c r="I85" s="133"/>
      <c r="J85" s="133"/>
      <c r="L85" s="134" t="s">
        <v>140</v>
      </c>
      <c r="M85" s="135">
        <f>Begroting!N85</f>
        <v>0</v>
      </c>
      <c r="N85" s="147"/>
      <c r="O85" s="147"/>
      <c r="P85" s="136"/>
      <c r="Z85" s="124">
        <v>85</v>
      </c>
      <c r="AA85" s="137"/>
      <c r="AC85" s="151">
        <v>1</v>
      </c>
      <c r="AE85" s="137">
        <f t="shared" si="10"/>
        <v>2</v>
      </c>
      <c r="AF85" s="124" t="str">
        <f>IF($AE86&gt;$AE85, IFERROR(MATCH($AE85, $AE86:$AE$90, 0)-1, ROW($AF$90)-ROW()), "")</f>
        <v/>
      </c>
      <c r="AG85" s="138">
        <f t="shared" si="11"/>
        <v>-1</v>
      </c>
      <c r="AH85" s="139" t="str">
        <f t="shared" si="12"/>
        <v/>
      </c>
      <c r="AI85" s="140" t="str">
        <f t="shared" si="13"/>
        <v/>
      </c>
    </row>
    <row r="86" spans="1:35" s="124" customFormat="1" ht="52.5" customHeight="1" thickBot="1" x14ac:dyDescent="0.3">
      <c r="A86" s="62" t="str">
        <f t="shared" si="9"/>
        <v/>
      </c>
      <c r="B86" s="133"/>
      <c r="C86" s="133" t="s">
        <v>56</v>
      </c>
      <c r="D86" s="133" t="s">
        <v>141</v>
      </c>
      <c r="E86" s="133"/>
      <c r="F86" s="133"/>
      <c r="G86" s="133"/>
      <c r="H86" s="133"/>
      <c r="I86" s="133"/>
      <c r="J86" s="133"/>
      <c r="L86" s="134" t="s">
        <v>142</v>
      </c>
      <c r="M86" s="135">
        <f>Begroting!N86</f>
        <v>0</v>
      </c>
      <c r="N86" s="147"/>
      <c r="O86" s="147"/>
      <c r="P86" s="136"/>
      <c r="Z86" s="124">
        <v>86</v>
      </c>
      <c r="AA86" s="137">
        <v>1</v>
      </c>
      <c r="AC86" s="151">
        <v>1</v>
      </c>
      <c r="AE86" s="137">
        <f t="shared" si="10"/>
        <v>2</v>
      </c>
      <c r="AF86" s="124" t="str">
        <f>IF($AE87&gt;$AE86, IFERROR(MATCH($AE86, $AE87:$AE$90, 0)-1, ROW($AF$90)-ROW()), "")</f>
        <v/>
      </c>
      <c r="AG86" s="138">
        <f t="shared" si="11"/>
        <v>-1</v>
      </c>
      <c r="AH86" s="139" t="str">
        <f t="shared" si="12"/>
        <v/>
      </c>
      <c r="AI86" s="140" t="str">
        <f t="shared" si="13"/>
        <v/>
      </c>
    </row>
    <row r="87" spans="1:35" s="124" customFormat="1" ht="52.5" customHeight="1" thickBot="1" x14ac:dyDescent="0.3">
      <c r="A87" s="62" t="str">
        <f t="shared" si="9"/>
        <v/>
      </c>
      <c r="B87" s="133"/>
      <c r="C87" s="133" t="s">
        <v>143</v>
      </c>
      <c r="D87" s="133"/>
      <c r="E87" s="133"/>
      <c r="F87" s="133"/>
      <c r="G87" s="133"/>
      <c r="H87" s="133"/>
      <c r="I87" s="133"/>
      <c r="J87" s="133"/>
      <c r="L87" s="134">
        <v>9901</v>
      </c>
      <c r="M87" s="135">
        <f>Begroting!N87</f>
        <v>0</v>
      </c>
      <c r="N87" s="147"/>
      <c r="O87" s="147"/>
      <c r="P87" s="136"/>
      <c r="Z87" s="124">
        <v>87</v>
      </c>
      <c r="AA87" s="137">
        <v>1</v>
      </c>
      <c r="AC87" s="151">
        <v>-1</v>
      </c>
      <c r="AE87" s="137">
        <f t="shared" si="10"/>
        <v>1</v>
      </c>
      <c r="AF87" s="124" t="str">
        <f>IF($AE88&gt;$AE87, IFERROR(MATCH($AE87, $AE88:$AE$90, 0)-1, ROW($AF$90)-ROW()), "")</f>
        <v/>
      </c>
      <c r="AG87" s="138">
        <f t="shared" si="11"/>
        <v>-1</v>
      </c>
      <c r="AH87" s="139" t="str">
        <f t="shared" si="12"/>
        <v/>
      </c>
      <c r="AI87" s="140" t="str">
        <f t="shared" si="13"/>
        <v/>
      </c>
    </row>
    <row r="88" spans="1:35" s="124" customFormat="1" ht="52.5" customHeight="1" thickBot="1" x14ac:dyDescent="0.3">
      <c r="A88" s="62" t="str">
        <f t="shared" si="9"/>
        <v/>
      </c>
      <c r="B88" s="133"/>
      <c r="C88" s="133" t="s">
        <v>144</v>
      </c>
      <c r="D88" s="133"/>
      <c r="E88" s="133"/>
      <c r="F88" s="133"/>
      <c r="G88" s="133"/>
      <c r="H88" s="133"/>
      <c r="I88" s="133"/>
      <c r="J88" s="133"/>
      <c r="L88" s="134" t="s">
        <v>145</v>
      </c>
      <c r="M88" s="135">
        <f>Begroting!N88</f>
        <v>0</v>
      </c>
      <c r="N88" s="147"/>
      <c r="O88" s="147"/>
      <c r="P88" s="136"/>
      <c r="Z88" s="124">
        <v>88</v>
      </c>
      <c r="AA88" s="137"/>
      <c r="AC88" s="151">
        <v>1</v>
      </c>
      <c r="AE88" s="137">
        <f t="shared" si="10"/>
        <v>1</v>
      </c>
      <c r="AF88" s="124" t="str">
        <f>IF($AE89&gt;$AE88, IFERROR(MATCH($AE88, $AE89:$AE$90, 0)-1, ROW($AF$90)-ROW()), "")</f>
        <v/>
      </c>
      <c r="AG88" s="138">
        <f t="shared" si="11"/>
        <v>-1</v>
      </c>
      <c r="AH88" s="139" t="str">
        <f t="shared" si="12"/>
        <v/>
      </c>
      <c r="AI88" s="140" t="str">
        <f t="shared" si="13"/>
        <v/>
      </c>
    </row>
    <row r="89" spans="1:35" s="124" customFormat="1" ht="52.5" customHeight="1" thickBot="1" x14ac:dyDescent="0.3">
      <c r="A89" s="62" t="str">
        <f t="shared" si="9"/>
        <v/>
      </c>
      <c r="B89" s="133"/>
      <c r="C89" s="133" t="s">
        <v>146</v>
      </c>
      <c r="D89" s="133"/>
      <c r="E89" s="133"/>
      <c r="F89" s="133"/>
      <c r="G89" s="133"/>
      <c r="H89" s="133"/>
      <c r="I89" s="133"/>
      <c r="J89" s="133"/>
      <c r="L89" s="134" t="s">
        <v>147</v>
      </c>
      <c r="M89" s="135">
        <f>Begroting!N89</f>
        <v>0</v>
      </c>
      <c r="N89" s="147"/>
      <c r="O89" s="147"/>
      <c r="P89" s="136"/>
      <c r="Z89" s="124">
        <v>89</v>
      </c>
      <c r="AA89" s="137"/>
      <c r="AC89" s="151">
        <v>1</v>
      </c>
      <c r="AE89" s="137">
        <f t="shared" si="10"/>
        <v>1</v>
      </c>
      <c r="AF89" s="124" t="str">
        <f>IF($AE90&gt;$AE89, IFERROR(MATCH($AE89, $AE90:$AE$90, 0)-1, ROW($AF$90)-ROW()), "")</f>
        <v/>
      </c>
      <c r="AG89" s="138">
        <f t="shared" si="11"/>
        <v>-1</v>
      </c>
      <c r="AH89" s="139" t="str">
        <f t="shared" si="12"/>
        <v/>
      </c>
      <c r="AI89" s="140" t="str">
        <f t="shared" si="13"/>
        <v/>
      </c>
    </row>
    <row r="90" spans="1:35" s="124" customFormat="1" ht="52.5" customHeight="1" thickBot="1" x14ac:dyDescent="0.3">
      <c r="A90" s="62" t="str">
        <f t="shared" si="9"/>
        <v/>
      </c>
      <c r="B90" s="133"/>
      <c r="C90" s="133" t="s">
        <v>148</v>
      </c>
      <c r="D90" s="133"/>
      <c r="E90" s="133"/>
      <c r="F90" s="133"/>
      <c r="G90" s="133"/>
      <c r="H90" s="133"/>
      <c r="I90" s="133"/>
      <c r="J90" s="133"/>
      <c r="L90" s="134" t="s">
        <v>149</v>
      </c>
      <c r="M90" s="135">
        <f>Begroting!N90</f>
        <v>0</v>
      </c>
      <c r="N90" s="147"/>
      <c r="O90" s="147"/>
      <c r="P90" s="136"/>
      <c r="Z90" s="124">
        <v>90</v>
      </c>
      <c r="AA90" s="137">
        <v>1</v>
      </c>
      <c r="AC90" s="151">
        <v>-1</v>
      </c>
      <c r="AE90" s="137">
        <f t="shared" si="10"/>
        <v>1</v>
      </c>
      <c r="AF90" s="124" t="str">
        <f>IF($AE91&gt;$AE90, IFERROR(MATCH($AE90, $AE$90:$AE91, 0)-1, ROW($AF$90)-ROW()), "")</f>
        <v/>
      </c>
      <c r="AG90" s="138">
        <f t="shared" si="11"/>
        <v>-1</v>
      </c>
      <c r="AH90" s="139" t="str">
        <f t="shared" si="12"/>
        <v/>
      </c>
      <c r="AI90" s="140" t="str">
        <f t="shared" si="13"/>
        <v/>
      </c>
    </row>
    <row r="91" spans="1:35" ht="14.65" customHeight="1" x14ac:dyDescent="0.2">
      <c r="A91" s="142"/>
      <c r="B91" s="143"/>
      <c r="C91" s="119"/>
      <c r="D91" s="143"/>
      <c r="E91" s="119"/>
      <c r="F91" s="143"/>
      <c r="G91" s="119"/>
      <c r="H91" s="143"/>
      <c r="I91" s="119"/>
      <c r="J91" s="143"/>
      <c r="K91" s="119"/>
      <c r="L91" s="143"/>
      <c r="M91" s="119"/>
      <c r="N91" s="119"/>
      <c r="O91" s="119"/>
      <c r="P91" s="119"/>
      <c r="Q91" s="119"/>
      <c r="R91" s="143"/>
      <c r="S91" s="119"/>
      <c r="T91" s="143"/>
      <c r="U91" s="119"/>
      <c r="V91" s="143"/>
      <c r="W91" s="119"/>
      <c r="X91" s="143"/>
      <c r="Y91" s="119"/>
      <c r="Z91" s="144"/>
      <c r="AA91" s="144"/>
      <c r="AB91" s="144"/>
      <c r="AC91" s="144"/>
      <c r="AD91" s="144"/>
      <c r="AE91" s="144"/>
      <c r="AF91" s="144"/>
      <c r="AG91" s="144"/>
      <c r="AH91" s="145" t="s">
        <v>24</v>
      </c>
      <c r="AI91" s="59"/>
    </row>
    <row r="92" spans="1:35" ht="14.65" customHeight="1" x14ac:dyDescent="0.25">
      <c r="B92" s="108"/>
      <c r="C92" s="108"/>
      <c r="D92" s="108"/>
      <c r="E92" s="108"/>
      <c r="F92" s="108"/>
      <c r="G92" s="108"/>
      <c r="H92" s="108"/>
      <c r="I92" s="108"/>
      <c r="J92" s="108"/>
      <c r="L92" s="108"/>
      <c r="M92" s="108"/>
      <c r="N92" s="108"/>
      <c r="O92" s="108"/>
      <c r="P92" s="108"/>
      <c r="AH92">
        <f>COUNTA($AI$5:$AI$90)-COUNTBLANK($AI$5:$AI$90)</f>
        <v>0</v>
      </c>
      <c r="AI92" s="108"/>
    </row>
    <row r="93" spans="1:35" ht="14.65" customHeight="1" x14ac:dyDescent="0.2">
      <c r="C93" s="42" t="s">
        <v>150</v>
      </c>
    </row>
    <row r="94" spans="1:35" ht="14.65" customHeight="1" x14ac:dyDescent="0.2">
      <c r="C94" s="42" t="s">
        <v>151</v>
      </c>
    </row>
  </sheetData>
  <sheetProtection algorithmName="SHA-512" hashValue="guqi20Dit56mgz0lbpCVsm8+eX+0CclUayaTRQ6zFbY9Mj2D8LUgCS/P0FQAFe6G5acUVf3WI4LLarpzkSDSOw==" saltValue="Pgj8O/hsyzxUnawAnMMLaQ==" spinCount="100000" sheet="1" objects="1" scenarios="1" selectLockedCells="1"/>
  <mergeCells count="9">
    <mergeCell ref="G23:K23"/>
    <mergeCell ref="F68:K68"/>
    <mergeCell ref="E76:K76"/>
    <mergeCell ref="D84:K84"/>
    <mergeCell ref="B2:J3"/>
    <mergeCell ref="D13:K13"/>
    <mergeCell ref="F59:K59"/>
    <mergeCell ref="F61:K61"/>
    <mergeCell ref="F65:K65"/>
  </mergeCells>
  <conditionalFormatting sqref="B5:X5 M6:X90 B6:L22 B23:G23 L23:L25 B24:F25 B26:L90">
    <cfRule type="expression" dxfId="30" priority="20">
      <formula>$AE5=1</formula>
    </cfRule>
  </conditionalFormatting>
  <conditionalFormatting sqref="C5:W5 C6:L22 M6:W90 C23:G23 L23:L25 C24:F25 C26:L90">
    <cfRule type="expression" dxfId="29" priority="21">
      <formula>$AE5=2</formula>
    </cfRule>
  </conditionalFormatting>
  <conditionalFormatting sqref="D5:V5 D6:L22 M6:V90 D23:G23 L23:L25 D24:F25 D26:L90">
    <cfRule type="expression" dxfId="28" priority="22">
      <formula>$AE5=3</formula>
    </cfRule>
  </conditionalFormatting>
  <conditionalFormatting sqref="E5:U5 E6:L22 M6:U90 E23:G23 L23:L25 E24:F25 E26:L90">
    <cfRule type="expression" dxfId="27" priority="23">
      <formula>$AE5=4</formula>
    </cfRule>
  </conditionalFormatting>
  <conditionalFormatting sqref="F5:T5 F6:L22 M6:T90 F23:G23 L23:L25 F24:F25 F26:L90">
    <cfRule type="expression" dxfId="26" priority="24">
      <formula>$AE5=5</formula>
    </cfRule>
  </conditionalFormatting>
  <conditionalFormatting sqref="G24:G25">
    <cfRule type="expression" dxfId="25" priority="1">
      <formula>$AR24=1</formula>
    </cfRule>
    <cfRule type="expression" dxfId="24" priority="2">
      <formula>$AR24=2</formula>
    </cfRule>
    <cfRule type="expression" dxfId="23" priority="3">
      <formula>$AR24=3</formula>
    </cfRule>
    <cfRule type="expression" dxfId="22" priority="4">
      <formula>$AR24=4</formula>
    </cfRule>
    <cfRule type="expression" dxfId="21" priority="5">
      <formula>$AR24=5</formula>
    </cfRule>
    <cfRule type="expression" dxfId="20" priority="6">
      <formula>$AR24=6</formula>
    </cfRule>
  </conditionalFormatting>
  <conditionalFormatting sqref="G5:S5 G6:L22 M6:S90 G23 L23:L25 G26:L90">
    <cfRule type="expression" dxfId="19" priority="25">
      <formula>$AE5=6</formula>
    </cfRule>
  </conditionalFormatting>
  <conditionalFormatting sqref="H5:R5 H6:L22 M6:R90 L23:L25 H26:L90">
    <cfRule type="expression" dxfId="18" priority="26">
      <formula>$AE5=7</formula>
    </cfRule>
  </conditionalFormatting>
  <conditionalFormatting sqref="I5:Q5 I6:L22 M6:Q90 L23:L25 I26:L90">
    <cfRule type="expression" dxfId="17" priority="27">
      <formula>$AE5=8</formula>
    </cfRule>
  </conditionalFormatting>
  <conditionalFormatting sqref="P5:P90">
    <cfRule type="expression" dxfId="16" priority="15">
      <formula>$AG5=-1</formula>
    </cfRule>
    <cfRule type="expression" dxfId="15" priority="16">
      <formula>$AG5=0</formula>
    </cfRule>
    <cfRule type="expression" dxfId="14" priority="17">
      <formula>AND($AG5=1, $P5&lt;&gt;"")</formula>
    </cfRule>
    <cfRule type="expression" dxfId="13" priority="18">
      <formula>$AG5=1</formula>
    </cfRule>
  </conditionalFormatting>
  <conditionalFormatting sqref="AA5:AB90 AD5:AD90">
    <cfRule type="expression" dxfId="12" priority="13">
      <formula>_xlfn.ISFORMULA(AA5)</formula>
    </cfRule>
    <cfRule type="expression" dxfId="11" priority="14">
      <formula>AA5&lt;&gt;""</formula>
    </cfRule>
  </conditionalFormatting>
  <conditionalFormatting sqref="AI5:BI90">
    <cfRule type="expression" dxfId="10" priority="19">
      <formula>$AI5&lt;&gt;""</formula>
    </cfRule>
  </conditionalFormatting>
  <pageMargins left="0.70866141732283472" right="0.70866141732283472" top="0.74803149606299213" bottom="0.74803149606299213" header="0.31496062992125984" footer="0.31496062992125984"/>
  <pageSetup paperSize="9" scale="61" fitToHeight="0" orientation="portrait" r:id="rId1"/>
  <headerFooter>
    <oddHeader>&amp;L&amp;G&amp;R&amp;A</oddHeader>
    <oddFooter>Pagina &amp;P van &amp;N</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529FB-3A30-4DED-8692-0FCDEAD5940A}">
  <sheetPr codeName="Blad8">
    <pageSetUpPr fitToPage="1"/>
  </sheetPr>
  <dimension ref="A1:M14"/>
  <sheetViews>
    <sheetView showGridLines="0" zoomScaleNormal="100" workbookViewId="0">
      <pane ySplit="3" topLeftCell="A4" activePane="bottomLeft" state="frozen"/>
      <selection pane="bottomLeft"/>
    </sheetView>
  </sheetViews>
  <sheetFormatPr defaultRowHeight="15" x14ac:dyDescent="0.25"/>
  <cols>
    <col min="1" max="2" width="2.42578125" customWidth="1"/>
    <col min="3" max="3" width="30.42578125" customWidth="1"/>
    <col min="4" max="4" width="8.7109375" customWidth="1"/>
    <col min="5" max="5" width="22.28515625" customWidth="1"/>
    <col min="6" max="6" width="13.5703125" customWidth="1"/>
    <col min="7" max="7" width="11.42578125" customWidth="1"/>
    <col min="8" max="10" width="20" customWidth="1"/>
    <col min="11" max="11" width="2.42578125" customWidth="1"/>
    <col min="12" max="12" width="2.42578125" style="91" customWidth="1"/>
    <col min="13" max="13" width="8.7109375" hidden="1" customWidth="1"/>
  </cols>
  <sheetData>
    <row r="1" spans="1:13" ht="24" customHeight="1" x14ac:dyDescent="0.25">
      <c r="A1" s="65"/>
      <c r="D1" s="43"/>
    </row>
    <row r="2" spans="1:13" s="69" customFormat="1" ht="23.45" customHeight="1" x14ac:dyDescent="0.25">
      <c r="A2" s="92"/>
      <c r="B2" s="93" t="s">
        <v>166</v>
      </c>
      <c r="C2" s="94"/>
      <c r="D2" s="95"/>
      <c r="E2" s="95"/>
      <c r="F2" s="95"/>
      <c r="G2" s="95"/>
      <c r="H2" s="92"/>
      <c r="I2" s="92"/>
      <c r="J2" s="92"/>
      <c r="K2" s="92"/>
      <c r="L2" s="91"/>
    </row>
    <row r="3" spans="1:13" ht="14.25" customHeight="1" x14ac:dyDescent="0.25">
      <c r="A3" s="88"/>
      <c r="B3" s="88"/>
      <c r="C3" s="96"/>
      <c r="D3" s="96"/>
      <c r="E3" s="96"/>
      <c r="F3" s="96"/>
      <c r="G3" s="96"/>
      <c r="H3" s="96"/>
      <c r="I3" s="96"/>
      <c r="J3" s="96"/>
      <c r="K3" s="88"/>
      <c r="L3" s="97"/>
    </row>
    <row r="4" spans="1:13" x14ac:dyDescent="0.25">
      <c r="C4" s="98"/>
      <c r="D4" s="98"/>
      <c r="E4" s="98"/>
      <c r="F4" s="98"/>
      <c r="G4" s="98"/>
      <c r="H4" s="98"/>
      <c r="I4" s="98"/>
      <c r="J4" s="98"/>
    </row>
    <row r="5" spans="1:13" x14ac:dyDescent="0.25">
      <c r="B5" s="99" t="s">
        <v>167</v>
      </c>
      <c r="C5" s="71"/>
      <c r="D5" s="71"/>
      <c r="E5" s="100"/>
      <c r="F5" s="100"/>
      <c r="G5" s="98"/>
      <c r="H5" s="98"/>
      <c r="I5" s="98"/>
      <c r="J5" s="98"/>
      <c r="M5" t="s">
        <v>168</v>
      </c>
    </row>
    <row r="6" spans="1:13" ht="3.6" customHeight="1" x14ac:dyDescent="0.25">
      <c r="L6"/>
    </row>
    <row r="7" spans="1:13" ht="17.649999999999999" customHeight="1" x14ac:dyDescent="0.25">
      <c r="B7" s="76"/>
      <c r="C7" s="101" t="s">
        <v>169</v>
      </c>
      <c r="D7" s="102" t="str">
        <f t="shared" ref="D7" ca="1" si="0">IF(M7&lt;&gt;0, "✘", "✔")</f>
        <v>✘</v>
      </c>
      <c r="E7" s="103" t="str">
        <f t="shared" ref="E7" ca="1" si="1">IF(M7&lt;&gt;0, "fout(en) gevonden en/of onvolledig", "geen fouten gevonden")</f>
        <v>fout(en) gevonden en/of onvolledig</v>
      </c>
      <c r="G7" s="189" t="str">
        <f ca="1">IF(Sjabloon_status&lt;&gt;"Test",
  IF(TODAY()&lt;Datum_vervaldatum,
    IF(TODAY()&lt;=Datum_deadline,
      IF(M13&lt;&gt;0,
        "✘",
        "✔"),
      IF(M13&lt;&gt;0,
        "✘",
        "✘")),
    "✘"),
  "✘")</f>
        <v>✘</v>
      </c>
      <c r="H7" s="190" t="str">
        <f ca="1">IF(Sjabloon_status&lt;&gt;"Test",
  IF(TODAY()&lt;Datum_vervaldatum,
    IF(TODAY()&lt;=Datum_deadline,
      IF(M13&lt;&gt;0,
        "Het document werd nog niet volledig (correct) ingevuld"&amp;CHAR(10)&amp;"en mag niet ingediend worden.",
        "Het document werd correct ingevuld"&amp;CHAR(10)&amp;"en mag ingediend worden."),
      IF(M13&lt;&gt;0,
        "Het document werd nog niet volledig (correct) ingevuld"&amp;CHAR(10)&amp;"en mag niet ingediend worden."&amp;CHAR(10)&amp;"Let op: de deadline voor de indiening ervan van "&amp;TEXT(Datum_deadline, "d mmmm jjjj")&amp;CHAR(10)&amp;" is gepasseerd.",
        "Het document werd correct ingevuld maar de deadline"&amp;CHAR(10)&amp;"voor de indiening ervan van "&amp;TEXT(Datum_deadline, "d mmmm jjjj")&amp;" is gepasseerd.")),
    "Dit sjabloon is vervallen op "&amp;TEXT(Datum_vervaldatum, "d mmmm jjjj")&amp;"."&amp;CHAR(10)&amp;"Bezoek vlaanderen.be/cjm/nl/subsidiewijzer"&amp;CHAR(10)&amp;"om actuele subsidiedocumenten op te zoeken."),
  "Dit sjabloon dient enkel voor testdoeleinden."&amp;CHAR(10)&amp;"Niet gebruiken bij de echte "&amp;LOWER(Sjabloon_fase)&amp;".")</f>
        <v>Het document werd nog niet volledig (correct) ingevuld
en mag niet ingediend worden.</v>
      </c>
      <c r="I7" s="190"/>
      <c r="J7" s="190"/>
      <c r="M7">
        <f ca="1">SUM(Begroting!AJ92:AM92, Begroting!AZ92:BB92, Begroting!BF92:BN92, Begroting!Z92)</f>
        <v>2</v>
      </c>
    </row>
    <row r="8" spans="1:13" ht="17.649999999999999" customHeight="1" x14ac:dyDescent="0.25">
      <c r="B8" s="76"/>
      <c r="C8" s="101" t="s">
        <v>170</v>
      </c>
      <c r="D8" s="102" t="str">
        <f t="shared" ref="D8" si="2">IF(M8&lt;&gt;0, "✘", "✔")</f>
        <v>✔</v>
      </c>
      <c r="E8" s="103" t="str">
        <f t="shared" ref="E8" si="3">IF(M8&lt;&gt;0, "fout(en) gevonden en/of onvolledig", "geen fouten gevonden")</f>
        <v>geen fouten gevonden</v>
      </c>
      <c r="G8" s="189"/>
      <c r="H8" s="190"/>
      <c r="I8" s="190"/>
      <c r="J8" s="190"/>
      <c r="M8">
        <f>'Toelichting begroting'!AH92</f>
        <v>0</v>
      </c>
    </row>
    <row r="9" spans="1:13" ht="17.649999999999999" customHeight="1" x14ac:dyDescent="0.25">
      <c r="B9" s="76"/>
      <c r="C9" s="104"/>
      <c r="D9" s="104"/>
      <c r="E9" s="104"/>
      <c r="G9" s="189"/>
      <c r="H9" s="190"/>
      <c r="I9" s="190"/>
      <c r="J9" s="190"/>
    </row>
    <row r="10" spans="1:13" ht="17.649999999999999" customHeight="1" x14ac:dyDescent="0.25">
      <c r="C10" s="104"/>
      <c r="D10" s="104"/>
      <c r="E10" s="104"/>
      <c r="F10" s="104"/>
      <c r="G10" s="189"/>
      <c r="H10" s="190"/>
      <c r="I10" s="190"/>
      <c r="J10" s="190"/>
    </row>
    <row r="11" spans="1:13" ht="17.649999999999999" customHeight="1" x14ac:dyDescent="0.25">
      <c r="C11" s="104"/>
      <c r="D11" s="104"/>
      <c r="E11" s="104"/>
      <c r="F11" s="104"/>
      <c r="G11" s="189"/>
      <c r="H11" s="190"/>
      <c r="I11" s="190"/>
      <c r="J11" s="190"/>
    </row>
    <row r="12" spans="1:13" ht="17.649999999999999" customHeight="1" x14ac:dyDescent="0.25">
      <c r="C12" s="104"/>
      <c r="D12" s="102"/>
      <c r="E12" s="103"/>
    </row>
    <row r="13" spans="1:13" x14ac:dyDescent="0.25">
      <c r="M13">
        <f ca="1">SUM(M7:M9)</f>
        <v>2</v>
      </c>
    </row>
    <row r="14" spans="1:13" ht="14.25" customHeight="1" x14ac:dyDescent="0.25">
      <c r="A14" s="88"/>
      <c r="B14" s="88"/>
      <c r="C14" s="88"/>
      <c r="D14" s="88"/>
      <c r="E14" s="88"/>
      <c r="F14" s="88"/>
      <c r="G14" s="88"/>
      <c r="H14" s="88"/>
      <c r="I14" s="88"/>
      <c r="J14" s="88"/>
      <c r="K14" s="88"/>
      <c r="L14" s="97"/>
      <c r="M14" t="s">
        <v>24</v>
      </c>
    </row>
  </sheetData>
  <sheetProtection algorithmName="SHA-512" hashValue="A2B9AJ/arS4+F8qP8jZzfsKJSTPxmq1Im8RPhya2yTyuoGulo15x6Jq8ggrcURzT+jHEXoBAUTiS9X+FAOEKUw==" saltValue="5VlYszYjJWVtv+aiyGfoig==" spinCount="100000" sheet="1" objects="1" scenarios="1" selectLockedCells="1"/>
  <mergeCells count="2">
    <mergeCell ref="G7:G11"/>
    <mergeCell ref="H7:J11"/>
  </mergeCells>
  <conditionalFormatting sqref="C7:E8">
    <cfRule type="expression" dxfId="9" priority="3">
      <formula>$M7&lt;&gt;0</formula>
    </cfRule>
    <cfRule type="expression" dxfId="8" priority="4">
      <formula>$M7=0</formula>
    </cfRule>
  </conditionalFormatting>
  <conditionalFormatting sqref="G7:J11">
    <cfRule type="expression" dxfId="7" priority="1">
      <formula>$M$13=0</formula>
    </cfRule>
    <cfRule type="expression" dxfId="6" priority="2">
      <formula>$M$13&lt;&gt;0</formula>
    </cfRule>
  </conditionalFormatting>
  <dataValidations disablePrompts="1" count="1">
    <dataValidation type="list" allowBlank="1" showInputMessage="1" showErrorMessage="1" sqref="G6" xr:uid="{BA4270B8-190D-4F57-B9B0-85641644463F}">
      <formula1>Rol</formula1>
    </dataValidation>
  </dataValidations>
  <hyperlinks>
    <hyperlink ref="C7" location="Begroting!A1" display="Werkblad 'Begroting':" xr:uid="{3E3337C5-955A-4064-9890-D09EA61AF436}"/>
    <hyperlink ref="C8" location="'Toelichting begroting'!A1" display="Werkblad 'Toelichting begroting':" xr:uid="{F975FDA8-82CB-4495-BCFB-3F0D1311EDFD}"/>
  </hyperlinks>
  <pageMargins left="0.70866141732283472" right="0.70866141732283472" top="0.74803149606299213" bottom="0.74803149606299213" header="0.31496062992125984" footer="0.31496062992125984"/>
  <pageSetup paperSize="9" scale="58" fitToHeight="0" orientation="portrait" r:id="rId1"/>
  <headerFooter>
    <oddFooter>Pagina &amp;P van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9D370-5360-4393-86B7-26CE90D3D2F9}">
  <sheetPr codeName="Blad4"/>
  <dimension ref="A1:K16"/>
  <sheetViews>
    <sheetView showGridLines="0" zoomScaleNormal="100" workbookViewId="0"/>
  </sheetViews>
  <sheetFormatPr defaultColWidth="8.7109375" defaultRowHeight="15" x14ac:dyDescent="0.25"/>
  <cols>
    <col min="1" max="1" width="3.42578125" customWidth="1"/>
    <col min="2" max="2" width="6.5703125" customWidth="1"/>
    <col min="3" max="3" width="20" customWidth="1"/>
    <col min="4" max="4" width="30.42578125" customWidth="1"/>
    <col min="5" max="8" width="25" customWidth="1"/>
    <col min="9" max="11" width="19.42578125" customWidth="1"/>
  </cols>
  <sheetData>
    <row r="1" spans="1:11" s="1" customFormat="1" ht="18" customHeight="1" x14ac:dyDescent="0.25">
      <c r="D1" s="7" t="s">
        <v>171</v>
      </c>
      <c r="E1" s="2" t="s">
        <v>172</v>
      </c>
      <c r="F1" s="8" t="s">
        <v>173</v>
      </c>
      <c r="G1" s="8" t="s">
        <v>174</v>
      </c>
      <c r="H1" s="2" t="s">
        <v>175</v>
      </c>
      <c r="I1" s="8" t="s">
        <v>37</v>
      </c>
      <c r="J1" s="8" t="s">
        <v>176</v>
      </c>
      <c r="K1" s="8" t="s">
        <v>42</v>
      </c>
    </row>
    <row r="2" spans="1:11" s="1" customFormat="1" ht="36" customHeight="1" x14ac:dyDescent="0.25">
      <c r="C2" s="9" t="s">
        <v>177</v>
      </c>
      <c r="D2" s="4" t="s">
        <v>198</v>
      </c>
      <c r="E2" s="107">
        <f ca="1">_xlfn.SHEETS()-COUNTA(D4:D7)-1</f>
        <v>0</v>
      </c>
      <c r="F2" s="3" cm="1">
        <f t="array" aca="1" ref="F2" ca="1">SUMPRODUCT(--((F4:F7)="Werkblad niet gevonden"))</f>
        <v>0</v>
      </c>
      <c r="G2" s="3" cm="1">
        <f t="array" aca="1" ref="G2" ca="1">SUMPRODUCT(--((G4:G7)="Structuur gewijzigd"))</f>
        <v>0</v>
      </c>
      <c r="H2" s="3" cm="1">
        <f t="array" aca="1" ref="H2" ca="1">SUMPRODUCT(--((H4:H7)="Werkblad verplaatst"))</f>
        <v>0</v>
      </c>
      <c r="I2" s="3">
        <f ca="1">SUM(I4:I7)</f>
        <v>2</v>
      </c>
      <c r="J2" s="3">
        <f>SUM(J4:J7)</f>
        <v>0</v>
      </c>
      <c r="K2" s="3">
        <f>SUM(K4:K7)</f>
        <v>0</v>
      </c>
    </row>
    <row r="3" spans="1:11" s="1" customFormat="1" ht="18" customHeight="1" x14ac:dyDescent="0.25">
      <c r="A3" s="191" t="s">
        <v>178</v>
      </c>
      <c r="B3" s="10" t="s">
        <v>179</v>
      </c>
      <c r="C3" s="11" t="s">
        <v>24</v>
      </c>
      <c r="D3" s="12"/>
      <c r="E3" s="13"/>
      <c r="F3" s="13"/>
      <c r="G3" s="13"/>
      <c r="H3" s="13"/>
      <c r="I3" s="13"/>
      <c r="J3" s="14"/>
      <c r="K3" s="15"/>
    </row>
    <row r="4" spans="1:11" s="1" customFormat="1" ht="18" customHeight="1" x14ac:dyDescent="0.25">
      <c r="A4" s="192"/>
      <c r="B4" s="4">
        <v>1</v>
      </c>
      <c r="C4" s="4" t="s">
        <v>180</v>
      </c>
      <c r="D4" s="4" t="s">
        <v>16</v>
      </c>
      <c r="E4" s="5" t="s">
        <v>181</v>
      </c>
      <c r="F4" s="5" t="s">
        <v>181</v>
      </c>
      <c r="G4" s="5" t="s">
        <v>181</v>
      </c>
      <c r="H4" s="5" t="s">
        <v>181</v>
      </c>
      <c r="I4" s="6" t="s">
        <v>181</v>
      </c>
      <c r="J4" s="6" t="s">
        <v>181</v>
      </c>
      <c r="K4" s="6" t="s">
        <v>181</v>
      </c>
    </row>
    <row r="5" spans="1:11" s="1" customFormat="1" ht="18" customHeight="1" x14ac:dyDescent="0.25">
      <c r="A5" s="192"/>
      <c r="B5" s="4">
        <v>2</v>
      </c>
      <c r="C5" s="4" t="s">
        <v>182</v>
      </c>
      <c r="D5" s="4" t="s">
        <v>183</v>
      </c>
      <c r="E5" s="5" t="s">
        <v>181</v>
      </c>
      <c r="F5" s="5" t="str">
        <f t="shared" ref="F5:F6" ca="1" si="0">IFERROR(IF(_xlfn.SHEET(INDIRECT("'"&amp;$D5&amp;"'!"&amp;$C5))&lt;&gt;$B5, "", ""), "Werkblad niet gevonden")</f>
        <v/>
      </c>
      <c r="G5" s="5" t="str" cm="1">
        <f t="array" aca="1" ref="G5" ca="1">IFERROR(IF(INDIRECT("'"&amp;$D5&amp;"'!"&amp;$C5)&lt;&gt;"Controleveld", "Structuur gewijzigd", ""), "")</f>
        <v/>
      </c>
      <c r="H5" s="5" t="str">
        <f t="shared" ref="H5:H6" ca="1" si="1">IFERROR(IF(_xlfn.SHEET(INDIRECT("'"&amp;$D5&amp;"'!"&amp;$C5))&lt;&gt;$B5, "Werkblad verplaatst", ""), "")</f>
        <v/>
      </c>
      <c r="I5" s="6">
        <f ca="1">SUM(Begroting!AJ92:AM92, Begroting!AZ92:BB92, Begroting!BF92:BN92, Begroting!Z92)</f>
        <v>2</v>
      </c>
      <c r="J5" s="6" t="s">
        <v>181</v>
      </c>
      <c r="K5" s="6" t="s">
        <v>181</v>
      </c>
    </row>
    <row r="6" spans="1:11" s="1" customFormat="1" ht="18" customHeight="1" x14ac:dyDescent="0.25">
      <c r="A6" s="192"/>
      <c r="B6" s="4">
        <v>3</v>
      </c>
      <c r="C6" s="4" t="s">
        <v>184</v>
      </c>
      <c r="D6" s="4" t="s">
        <v>185</v>
      </c>
      <c r="E6" s="5" t="s">
        <v>181</v>
      </c>
      <c r="F6" s="5" t="str">
        <f t="shared" ca="1" si="0"/>
        <v/>
      </c>
      <c r="G6" s="5" t="str" cm="1">
        <f t="array" aca="1" ref="G6" ca="1">IFERROR(IF(INDIRECT("'"&amp;$D6&amp;"'!"&amp;$C6)&lt;&gt;"Controleveld", "Structuur gewijzigd", ""), "")</f>
        <v/>
      </c>
      <c r="H6" s="5" t="str">
        <f t="shared" ca="1" si="1"/>
        <v/>
      </c>
      <c r="I6" s="6">
        <f>'Toelichting begroting'!AH92</f>
        <v>0</v>
      </c>
      <c r="J6" s="6" t="s">
        <v>181</v>
      </c>
      <c r="K6" s="6" t="s">
        <v>181</v>
      </c>
    </row>
    <row r="7" spans="1:11" s="1" customFormat="1" ht="18" customHeight="1" x14ac:dyDescent="0.25">
      <c r="A7" s="192"/>
      <c r="B7" s="4">
        <v>4</v>
      </c>
      <c r="C7" s="4" t="s">
        <v>186</v>
      </c>
      <c r="D7" s="4" t="s">
        <v>187</v>
      </c>
      <c r="E7" s="5" t="s">
        <v>181</v>
      </c>
      <c r="F7" s="5" t="s">
        <v>181</v>
      </c>
      <c r="G7" s="5" t="s">
        <v>181</v>
      </c>
      <c r="H7" s="5" t="s">
        <v>181</v>
      </c>
      <c r="I7" s="6" t="s">
        <v>181</v>
      </c>
      <c r="J7" s="6" t="s">
        <v>181</v>
      </c>
      <c r="K7" s="6" t="s">
        <v>181</v>
      </c>
    </row>
    <row r="9" spans="1:11" x14ac:dyDescent="0.25">
      <c r="C9" s="9" t="s">
        <v>188</v>
      </c>
      <c r="D9" s="149"/>
    </row>
    <row r="10" spans="1:11" x14ac:dyDescent="0.25">
      <c r="C10" s="9" t="s">
        <v>189</v>
      </c>
      <c r="D10" s="149"/>
    </row>
    <row r="11" spans="1:11" x14ac:dyDescent="0.25">
      <c r="C11" s="9" t="s">
        <v>190</v>
      </c>
      <c r="D11" s="29">
        <v>2026</v>
      </c>
    </row>
    <row r="12" spans="1:11" x14ac:dyDescent="0.25">
      <c r="C12" s="28" t="s">
        <v>191</v>
      </c>
      <c r="D12" s="27" t="s">
        <v>192</v>
      </c>
    </row>
    <row r="13" spans="1:11" x14ac:dyDescent="0.25">
      <c r="C13" s="28" t="s">
        <v>193</v>
      </c>
      <c r="D13" s="29" t="s">
        <v>194</v>
      </c>
    </row>
    <row r="14" spans="1:11" x14ac:dyDescent="0.25">
      <c r="C14" s="9" t="s">
        <v>195</v>
      </c>
      <c r="D14" s="149">
        <v>46168</v>
      </c>
    </row>
    <row r="15" spans="1:11" x14ac:dyDescent="0.25">
      <c r="C15" s="9" t="s">
        <v>196</v>
      </c>
      <c r="D15" s="149">
        <v>46168</v>
      </c>
    </row>
    <row r="16" spans="1:11" x14ac:dyDescent="0.25">
      <c r="C16" s="28" t="s">
        <v>197</v>
      </c>
      <c r="D16" s="29" t="s">
        <v>199</v>
      </c>
    </row>
  </sheetData>
  <sheetProtection algorithmName="SHA-512" hashValue="T9i6sZ98T7KzWL54x4BCiK4yGgpI5UZB9nG1dvacwlUwO2uMijmMIke4P1ZNc9B50uWADk7kUfFZqVF1QOWOfw==" saltValue="s3R5WtWE9pUHLJQ4id0GUA==" spinCount="100000" sheet="1" objects="1" scenarios="1"/>
  <mergeCells count="1">
    <mergeCell ref="A3:A7"/>
  </mergeCells>
  <phoneticPr fontId="6" type="noConversion"/>
  <conditionalFormatting sqref="E2:I2">
    <cfRule type="expression" dxfId="5" priority="2">
      <formula>E2&lt;&gt;0</formula>
    </cfRule>
  </conditionalFormatting>
  <conditionalFormatting sqref="E4:K7">
    <cfRule type="expression" dxfId="4" priority="1">
      <formula>E4="nvt"</formula>
    </cfRule>
  </conditionalFormatting>
  <conditionalFormatting sqref="F4:H7">
    <cfRule type="expression" dxfId="3" priority="3">
      <formula>F4&lt;&gt;""</formula>
    </cfRule>
  </conditionalFormatting>
  <conditionalFormatting sqref="I4:I7">
    <cfRule type="expression" dxfId="2" priority="4">
      <formula>I4&lt;&gt;0</formula>
    </cfRule>
  </conditionalFormatting>
  <conditionalFormatting sqref="J2:K2">
    <cfRule type="expression" dxfId="1" priority="5">
      <formula>J2&lt;&gt;0</formula>
    </cfRule>
  </conditionalFormatting>
  <conditionalFormatting sqref="J4:K7">
    <cfRule type="expression" dxfId="0" priority="8">
      <formula>J4&lt;&gt;0</formula>
    </cfRule>
  </conditionalFormatting>
  <dataValidations count="3">
    <dataValidation type="list" allowBlank="1" showInputMessage="1" showErrorMessage="1" sqref="D13" xr:uid="{9F799E74-2C33-48C3-86C6-A36393F91334}">
      <formula1>"Aanvraag,Verantwoording"</formula1>
    </dataValidation>
    <dataValidation type="list" allowBlank="1" showInputMessage="1" showErrorMessage="1" sqref="D16" xr:uid="{1BD6D519-FF41-4A8D-A2EB-1EEFA25F288B}">
      <formula1>"Test,Productie"</formula1>
    </dataValidation>
    <dataValidation type="list" allowBlank="1" showInputMessage="1" showErrorMessage="1" sqref="D12" xr:uid="{B16566AD-74EA-4EA5-8BA2-8BD42A487291}">
      <formula1>"Werking,Project"</formula1>
    </dataValidation>
  </dataValidation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C82BC53B399E8468685C583C01D95C7" ma:contentTypeVersion="11" ma:contentTypeDescription="Een nieuw document maken." ma:contentTypeScope="" ma:versionID="ee8dce8d8a770b93aeb9ff5ecfbd44bc">
  <xsd:schema xmlns:xsd="http://www.w3.org/2001/XMLSchema" xmlns:xs="http://www.w3.org/2001/XMLSchema" xmlns:p="http://schemas.microsoft.com/office/2006/metadata/properties" xmlns:ns3="9bc6f30d-a300-4a96-9d35-d476dffbdfc4" xmlns:ns4="6bd2e08b-4ca0-4ec8-8481-300baee65fbb" targetNamespace="http://schemas.microsoft.com/office/2006/metadata/properties" ma:root="true" ma:fieldsID="87de5241de2a3684f7b4cdf6b9d07e75" ns3:_="" ns4:_="">
    <xsd:import namespace="9bc6f30d-a300-4a96-9d35-d476dffbdfc4"/>
    <xsd:import namespace="6bd2e08b-4ca0-4ec8-8481-300baee65fb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c6f30d-a300-4a96-9d35-d476dffbdf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2e08b-4ca0-4ec8-8481-300baee65fb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k D A A B Q S w M E F A A C A A g A 6 V Y v U L x I + G 2 p A A A A + Q A A A B I A H A B D b 2 5 m a W c v U G F j a 2 F n Z S 5 4 b W w g o h g A K K A U A A A A A A A A A A A A A A A A A A A A A A A A A A A A h Y / R C o I w G I V f R X b v N i d Z y O + E o r u E I I h u x 1 o 6 0 h l u N t + t i x 6 p V 0 g o q 7 s u z + E 7 8 J 3 H 7 Q 7 5 0 N T B V X V W t y Z D E a Y o U E a 2 R 2 3 K D P X u F C 5 Q z m E r 5 F m U K h h h Y 9 P B 6 g x V z l 1 S Q r z 3 2 M e 4 7 U r C K I 3 I o d j s Z K U a E W p j n T B S o c / q + H + F O O x f M p z h J M G z e J 7 g K G E M y N R D o c 2 X Y a M y p k B + S l j 1 t e s 7 x U 0 d L t d A p g j k f Y M / A V B L A w Q U A A I A C A D p V i 9 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6 V Y v U C i K R 7 g O A A A A E Q A A A B M A H A B G b 3 J t d W x h c y 9 T Z W N 0 a W 9 u M S 5 t I K I Y A C i g F A A A A A A A A A A A A A A A A A A A A A A A A A A A A C t O T S 7 J z M 9 T C I b Q h t Y A U E s B A i 0 A F A A C A A g A 6 V Y v U L x I + G 2 p A A A A + Q A A A B I A A A A A A A A A A A A A A A A A A A A A A E N v b m Z p Z y 9 Q Y W N r Y W d l L n h t b F B L A Q I t A B Q A A g A I A O l W L 1 A P y u m r p A A A A O k A A A A T A A A A A A A A A A A A A A A A A P U A A A B b Q 2 9 u d G V u d F 9 U e X B l c 1 0 u e G 1 s U E s B A i 0 A F A A C A A g A 6 V Y v U C i K R 7 g O A A A A E Q A A A B M A A A A A A A A A A A A A A A A A 5 g E A A E Z v c m 1 1 b G F z L 1 N l Y 3 R p b 2 4 x L m 1 Q S w U G A A A A A A M A A w D C A A A A Q 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F D A F d G X k a N H g R I t n c X l H T I A A A A A A g A A A A A A A 2 Y A A M A A A A A Q A A A A Q K o c D o O n P B J B R e G Y + Y D T s Q A A A A A E g A A A o A A A A B A A A A C w l r 6 L u i o M I 5 9 R N 6 q x c B T / U A A A A M V w i 9 n M V D q i u Z N a q + v m J H Z y r 3 l y z C i 1 t j J c r o J j 3 r v H J w W X z l A J G T / 7 T G r V K p e 0 r A m P 3 I N x u 7 K F F e R C T b N E R l n 6 k w P c V f L C c 3 M c R P k L d 5 9 Q F A A A A P w a G x a O l i 9 k B h 1 T w v E c P p 9 v 2 x q 4 < / 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B5573B-D9E8-45BE-995F-136EC4E7078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D7AF4C5-43EF-4C97-86AF-3F758F48AD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c6f30d-a300-4a96-9d35-d476dffbdfc4"/>
    <ds:schemaRef ds:uri="6bd2e08b-4ca0-4ec8-8481-300baee65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618B8B-EB76-45BD-85D2-1820FAAD0CA5}">
  <ds:schemaRefs>
    <ds:schemaRef ds:uri="http://schemas.microsoft.com/DataMashup"/>
  </ds:schemaRefs>
</ds:datastoreItem>
</file>

<file path=customXml/itemProps4.xml><?xml version="1.0" encoding="utf-8"?>
<ds:datastoreItem xmlns:ds="http://schemas.openxmlformats.org/officeDocument/2006/customXml" ds:itemID="{73F2E089-55CE-4CD1-9322-BCE64361CEAE}">
  <ds:schemaRefs>
    <ds:schemaRef ds:uri="http://schemas.microsoft.com/sharepoint/v3/contenttype/forms"/>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15</vt:i4>
      </vt:variant>
    </vt:vector>
  </HeadingPairs>
  <TitlesOfParts>
    <vt:vector size="20" baseType="lpstr">
      <vt:lpstr>Vooraf</vt:lpstr>
      <vt:lpstr>Begroting</vt:lpstr>
      <vt:lpstr>Toelichting begroting</vt:lpstr>
      <vt:lpstr>Samenvatting</vt:lpstr>
      <vt:lpstr>Controleblad</vt:lpstr>
      <vt:lpstr>Begroting!Afdrukbereik</vt:lpstr>
      <vt:lpstr>Controleblad!Afdrukbereik</vt:lpstr>
      <vt:lpstr>'Toelichting begroting'!Afdrukbereik</vt:lpstr>
      <vt:lpstr>Vooraf!Afdrukbereik</vt:lpstr>
      <vt:lpstr>Datum_beleidsperiode_begin</vt:lpstr>
      <vt:lpstr>Datum_beleidsperiode_einde</vt:lpstr>
      <vt:lpstr>Datum_deadline</vt:lpstr>
      <vt:lpstr>Datum_vervaldatum</vt:lpstr>
      <vt:lpstr>Datum_werkingsjaar</vt:lpstr>
      <vt:lpstr>Project_type</vt:lpstr>
      <vt:lpstr>Sjabloon_fase</vt:lpstr>
      <vt:lpstr>Sjabloon_status</vt:lpstr>
      <vt:lpstr>Sjabloon_subsidiesoort</vt:lpstr>
      <vt:lpstr>Sjabloonversie</vt:lpstr>
      <vt:lpstr>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Perz, Andrzej</dc:creator>
  <cp:keywords/>
  <dc:description/>
  <cp:lastModifiedBy>Peeters Wouter CJM</cp:lastModifiedBy>
  <cp:revision/>
  <dcterms:created xsi:type="dcterms:W3CDTF">2019-12-10T09:07:32Z</dcterms:created>
  <dcterms:modified xsi:type="dcterms:W3CDTF">2026-02-13T12:07:09Z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0x010100EC82BC53B399E8468685C583C01D95C7</vt:lpwstr>
  </property>
</Properties>
</file>